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sylina\Desktop\"/>
    </mc:Choice>
  </mc:AlternateContent>
  <bookViews>
    <workbookView xWindow="0" yWindow="0" windowWidth="28800" windowHeight="12435" tabRatio="627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14" i="1" l="1"/>
  <c r="F30" i="1" l="1"/>
  <c r="M24" i="1" l="1"/>
  <c r="E33" i="1" l="1"/>
  <c r="L12" i="1"/>
  <c r="K12" i="1"/>
  <c r="I12" i="1"/>
  <c r="H12" i="1"/>
  <c r="G30" i="1"/>
  <c r="J12" i="1"/>
  <c r="M12" i="1"/>
  <c r="N12" i="1"/>
  <c r="O12" i="1"/>
  <c r="F15" i="1"/>
  <c r="G15" i="1" s="1"/>
  <c r="E15" i="1"/>
  <c r="F18" i="1"/>
  <c r="F45" i="1"/>
  <c r="E18" i="1" l="1"/>
  <c r="D18" i="1" s="1"/>
  <c r="G18" i="1"/>
  <c r="E52" i="1"/>
  <c r="E51" i="1"/>
  <c r="H49" i="1" l="1"/>
  <c r="I49" i="1"/>
  <c r="J49" i="1"/>
  <c r="K49" i="1"/>
  <c r="L49" i="1"/>
  <c r="M49" i="1"/>
  <c r="N49" i="1"/>
  <c r="O49" i="1"/>
  <c r="H37" i="1"/>
  <c r="I37" i="1"/>
  <c r="J37" i="1"/>
  <c r="K37" i="1"/>
  <c r="L37" i="1"/>
  <c r="N37" i="1"/>
  <c r="O37" i="1"/>
  <c r="H33" i="1"/>
  <c r="I33" i="1"/>
  <c r="J33" i="1"/>
  <c r="K33" i="1"/>
  <c r="L33" i="1"/>
  <c r="M33" i="1"/>
  <c r="N33" i="1"/>
  <c r="O33" i="1"/>
  <c r="H28" i="1"/>
  <c r="I28" i="1"/>
  <c r="J28" i="1"/>
  <c r="K28" i="1"/>
  <c r="L28" i="1"/>
  <c r="M28" i="1"/>
  <c r="N28" i="1"/>
  <c r="O28" i="1"/>
  <c r="H19" i="1"/>
  <c r="I19" i="1"/>
  <c r="J19" i="1"/>
  <c r="K19" i="1"/>
  <c r="L19" i="1"/>
  <c r="M19" i="1"/>
  <c r="N19" i="1"/>
  <c r="O19" i="1"/>
  <c r="F27" i="1"/>
  <c r="E27" i="1"/>
  <c r="M37" i="1"/>
  <c r="E54" i="1"/>
  <c r="E32" i="1"/>
  <c r="G27" i="1" l="1"/>
  <c r="D27" i="1"/>
  <c r="E48" i="1"/>
  <c r="F48" i="1"/>
  <c r="G48" i="1" s="1"/>
  <c r="E31" i="1"/>
  <c r="F50" i="1"/>
  <c r="E50" i="1"/>
  <c r="E49" i="1" s="1"/>
  <c r="E53" i="1"/>
  <c r="F53" i="1"/>
  <c r="F54" i="1"/>
  <c r="E56" i="1"/>
  <c r="F56" i="1"/>
  <c r="G56" i="1" s="1"/>
  <c r="F52" i="1"/>
  <c r="G52" i="1" s="1"/>
  <c r="F51" i="1"/>
  <c r="E47" i="1"/>
  <c r="F47" i="1"/>
  <c r="F46" i="1"/>
  <c r="E46" i="1"/>
  <c r="E45" i="1"/>
  <c r="G45" i="1" s="1"/>
  <c r="E42" i="1"/>
  <c r="F42" i="1"/>
  <c r="E43" i="1"/>
  <c r="F43" i="1"/>
  <c r="E44" i="1"/>
  <c r="F44" i="1"/>
  <c r="E39" i="1"/>
  <c r="F39" i="1"/>
  <c r="E40" i="1"/>
  <c r="F40" i="1"/>
  <c r="E41" i="1"/>
  <c r="F41" i="1"/>
  <c r="F38" i="1"/>
  <c r="G38" i="1" s="1"/>
  <c r="E38" i="1"/>
  <c r="E35" i="1"/>
  <c r="F35" i="1"/>
  <c r="E36" i="1"/>
  <c r="F36" i="1"/>
  <c r="E34" i="1"/>
  <c r="F34" i="1"/>
  <c r="F32" i="1"/>
  <c r="G32" i="1" s="1"/>
  <c r="F31" i="1"/>
  <c r="F29" i="1"/>
  <c r="E29" i="1"/>
  <c r="E28" i="1" s="1"/>
  <c r="E22" i="1"/>
  <c r="F22" i="1"/>
  <c r="E23" i="1"/>
  <c r="F23" i="1"/>
  <c r="E24" i="1"/>
  <c r="F24" i="1"/>
  <c r="E25" i="1"/>
  <c r="F25" i="1"/>
  <c r="E26" i="1"/>
  <c r="F26" i="1"/>
  <c r="E21" i="1"/>
  <c r="F21" i="1"/>
  <c r="F20" i="1"/>
  <c r="E20" i="1"/>
  <c r="E19" i="1" s="1"/>
  <c r="E17" i="1"/>
  <c r="F17" i="1"/>
  <c r="E16" i="1"/>
  <c r="F16" i="1"/>
  <c r="F14" i="1"/>
  <c r="F13" i="1"/>
  <c r="E13" i="1"/>
  <c r="G13" i="1" l="1"/>
  <c r="E12" i="1"/>
  <c r="G21" i="1"/>
  <c r="G47" i="1"/>
  <c r="E37" i="1"/>
  <c r="G29" i="1"/>
  <c r="G50" i="1"/>
  <c r="G14" i="1"/>
  <c r="G17" i="1"/>
  <c r="D25" i="1"/>
  <c r="G34" i="1"/>
  <c r="G35" i="1"/>
  <c r="G41" i="1"/>
  <c r="G39" i="1"/>
  <c r="G43" i="1"/>
  <c r="D54" i="1"/>
  <c r="G54" i="1"/>
  <c r="F12" i="1"/>
  <c r="G20" i="1"/>
  <c r="D26" i="1"/>
  <c r="G26" i="1"/>
  <c r="G24" i="1"/>
  <c r="D31" i="1"/>
  <c r="G31" i="1"/>
  <c r="G42" i="1"/>
  <c r="G53" i="1"/>
  <c r="G23" i="1"/>
  <c r="D51" i="1"/>
  <c r="G51" i="1"/>
  <c r="G46" i="1"/>
  <c r="G44" i="1"/>
  <c r="G40" i="1"/>
  <c r="G36" i="1"/>
  <c r="G25" i="1"/>
  <c r="G22" i="1"/>
  <c r="D43" i="1"/>
  <c r="D14" i="1"/>
  <c r="F19" i="1"/>
  <c r="D38" i="1"/>
  <c r="F33" i="1"/>
  <c r="F28" i="1"/>
  <c r="G28" i="1" s="1"/>
  <c r="F37" i="1"/>
  <c r="F49" i="1"/>
  <c r="G49" i="1" s="1"/>
  <c r="D47" i="1"/>
  <c r="G12" i="1" l="1"/>
  <c r="G37" i="1"/>
  <c r="G33" i="1"/>
  <c r="G19" i="1"/>
  <c r="F57" i="1"/>
  <c r="E57" i="1"/>
  <c r="H57" i="1"/>
  <c r="G57" i="1" l="1"/>
  <c r="N57" i="1"/>
  <c r="I57" i="1"/>
  <c r="O57" i="1"/>
  <c r="K57" i="1" l="1"/>
  <c r="L57" i="1" l="1"/>
  <c r="M57" i="1"/>
  <c r="J57" i="1"/>
</calcChain>
</file>

<file path=xl/sharedStrings.xml><?xml version="1.0" encoding="utf-8"?>
<sst xmlns="http://schemas.openxmlformats.org/spreadsheetml/2006/main" count="225" uniqueCount="146">
  <si>
    <t>ОТЧЕТ</t>
  </si>
  <si>
    <t>Наименование</t>
  </si>
  <si>
    <t>муниципальной программы (подпрограммы)</t>
  </si>
  <si>
    <t>Результаты программы (подпрограммы)</t>
  </si>
  <si>
    <t>Процент выполнения мероприятий, %</t>
  </si>
  <si>
    <t>Объем финансирования муниципальной программы (подпрограммы), тыс. руб.</t>
  </si>
  <si>
    <t>всего</t>
  </si>
  <si>
    <t>В том числе по источникам</t>
  </si>
  <si>
    <t>план</t>
  </si>
  <si>
    <t>факт</t>
  </si>
  <si>
    <t>федеральный</t>
  </si>
  <si>
    <t>бюджет</t>
  </si>
  <si>
    <t>областной</t>
  </si>
  <si>
    <t>местный</t>
  </si>
  <si>
    <t>внебюджетные</t>
  </si>
  <si>
    <t>источники</t>
  </si>
  <si>
    <t>на год</t>
  </si>
  <si>
    <t>кассо-вые</t>
  </si>
  <si>
    <t>расходы</t>
  </si>
  <si>
    <t>%</t>
  </si>
  <si>
    <t>кассовые</t>
  </si>
  <si>
    <t>план на</t>
  </si>
  <si>
    <t>год</t>
  </si>
  <si>
    <t>Муниципальная программа МО «Виноградовский муниципальный район» «Инфраструктурное развитие»</t>
  </si>
  <si>
    <t>-</t>
  </si>
  <si>
    <t>подпрограмма «Энергосбережение и повышение энергетической эффективности муниципального образования «Виноградовский муниципальный район» на 2010-2020 годы»</t>
  </si>
  <si>
    <t>подпрограмма «Чистая вода в Виноградовском районе на 2017-2020 годы»</t>
  </si>
  <si>
    <t>подпрограмма «Обеспечение жильем молодых семей Виноградовского района на 2018-2022 годы»</t>
  </si>
  <si>
    <t>Муниципальная программа МО «Виноградовский муниципальный район» «Развитие образования, физической культуры и спорта»</t>
  </si>
  <si>
    <t>подпрограмма «Обеспечение безопасности жизнедеятельности в образовательных учреждениях Виноградовского района на 2018-2021 годы»</t>
  </si>
  <si>
    <t>подпрограмма «Организация отдыха, оздоровления и занятости детей и подростков Виноградовского района на 2018-2021 годы»</t>
  </si>
  <si>
    <t>подпрограмма «Физическая культура и спорт в МО «Виноградовский муниципальный район» на 2018-2021 годы»</t>
  </si>
  <si>
    <t>подпрограмма «Детско-юношеская физическая культура и спорт в МО "Виноградовский муниципальный район" на 2018-2021 годы"</t>
  </si>
  <si>
    <t>подпрограмма «Обеспечение питанием учащихся школ и воспитанников детских садов на 2018-2021 годы»</t>
  </si>
  <si>
    <t>подпрограмма «Одаренные дети 2019-2021 гг."</t>
  </si>
  <si>
    <t>Муниципальная программа МО «Виноградовский муниципальный район» «Развитие культуры и объектов культурного наследия»</t>
  </si>
  <si>
    <t>подпрограмма «Культура Виноградовского района на 2018-2021 годы»</t>
  </si>
  <si>
    <t>подпрограмма «Молодежь Виноградовского района на 2018-2021 годы»</t>
  </si>
  <si>
    <t>подпрограмма «Развитие туризма на территории Виноградовского района на 2018-2022 годы»</t>
  </si>
  <si>
    <t>Муниципальная программа МО «Виноградовский муниципальный район» «Совершенствование системы социальной поддержки граждан»</t>
  </si>
  <si>
    <t>подпрограмма «Приоритеты социальной политики в сфере социальной защиты граждан на 2018-2022 годы»</t>
  </si>
  <si>
    <t>подпрограмма «Профилактика безнадзорности и правонарушений несовершеннолетних и защита их прав на 2018-2021 годы»</t>
  </si>
  <si>
    <t>подпрограмма «Развитие НКО в Виноградовском районе»</t>
  </si>
  <si>
    <t>Проведение 1 конкурса по предоставлению субсидий социально ориентированным некоммерческим организациям</t>
  </si>
  <si>
    <t>Муниципальная программа МО «Виноградовский муниципальный район» «Экономическое развитие и экологическая безопасность»</t>
  </si>
  <si>
    <t>подпрограмма "Развитие малого и среднего предпринимательства на территории МО "Виноградовский муниципальный район" на 2018-2022 годы"</t>
  </si>
  <si>
    <t>Предоставление субсидии начинающим предпринимателям на создание собственного бизнеса</t>
  </si>
  <si>
    <t>подпрограмма «Развитие территориального общественного самоуправления в Виноградовском районе на 2018 – 2021 годы»</t>
  </si>
  <si>
    <t>Проведение конкурса проектов ТОС. Организационно-методическое оснащение ТОС</t>
  </si>
  <si>
    <t>подпрограмма «Охрана окружающей среды и обеспечение экологической безопасности в Виноградовском районе на 2018-2021 годы»</t>
  </si>
  <si>
    <t>подпрограмма "Развитие агропромышленного комплекса МО "Виноградовский муниципальный район " на 2018-2020 годы"</t>
  </si>
  <si>
    <t>подпрограмма "Комплексное развитие МО "Виноградовский муниципальный район" в части решения вопросов переработки и утилизации бытовых отходов, отнесенных к вопросам местного значения муниципального района, в 2018-2021 годах"</t>
  </si>
  <si>
    <t>подпрограмма «Комплексное развитие сельских территорий МО «Виноградовский муниципальный район» на 2020-2025 годы»</t>
  </si>
  <si>
    <t>подпрограмма «Развитие транспортной и дорожной  инфраструктуры в Виноградовском районе в 2018-2021 годы»</t>
  </si>
  <si>
    <t>подпрограмма "Защита населения и территорий Виноградовского района от чрезвычайных ситуаций, обеспечения пожарной безопасности и безопасности людей на водных объектах (2017-2020 годы)</t>
  </si>
  <si>
    <t>Муниципальная программа МО «Виноградовский муниципальный район» «Сбалансированное муниципальное развитие»</t>
  </si>
  <si>
    <t>подпрограмма "Улучшение условий и охраны труда на территории МО "Виноградовский муниципальный район" на 2019-2021 годы"</t>
  </si>
  <si>
    <t>подпрограмма "Энергосбережение и повышение энергетической эффективности администрации МО "Виноградовский муниципальный район" на 2015-2020 годы"</t>
  </si>
  <si>
    <t>подпрограмма «Противодействие коррупции в муниципальном образовании МО «Виноградовский муниципальный район» на 2018-2021 годы</t>
  </si>
  <si>
    <t>подпрограмма "Улучшение пожарной безопасности в администрации МО "Виноградовский муниципальный район" на 2017-2019 гг."</t>
  </si>
  <si>
    <t>Итого по программам</t>
  </si>
  <si>
    <t>подпрограмма "Развитие торговли в Виноградовском районе на 2018-2022 годы"</t>
  </si>
  <si>
    <t>Причины отклонений и невыполнений</t>
  </si>
  <si>
    <t xml:space="preserve">В связи с появлением выплат многодетным семьям на зем.участки, потребность в формировании земельных участков отсутствует </t>
  </si>
  <si>
    <t>Выполнение проектных работ по титулу "Реконструкция внутренних сетей электрического снабжения здания администрации"</t>
  </si>
  <si>
    <t>подпрограмма «Развитие архивного дела в Виноградовском районе на 2018-2021 годы»</t>
  </si>
  <si>
    <t>Организация районных олимпиад. Проведение 2 конкурсов, приобретение канцелярских товаров</t>
  </si>
  <si>
    <t>Обеспечение питанием 126 детей из малообеспеченных семей грячим питанием в течении года. Обеспечение 14 детей, проживающих в пришкольном интернате питанием, обеспечение 8 детей с ОВЗ в детских садах питанием, обеспечение 3 детей, оставшихся без попечения родителей в детском саду бесплатным питанием, обеспечение 11 детей с ОВЗ бесплатным питанием, обеспечение питанием 689 детей, полуцчяающим начальное образование.</t>
  </si>
  <si>
    <t>Поддержка малообеспеченных многодетных семей, организация временного трудоустройства подростков в летний период, охдоровление детей в летний период</t>
  </si>
  <si>
    <t>Ремонт Детского сада № 6 «Березка» (ремонт полов, печей, стен, потолка, замена окон и дверей). Косметический ремонт 20 детских садов. Приобретение технологического и холодильного оборудования. Приобретение посуды, мебели, учебно-методического, игрового и спортивного оборудования. Поддержка лучших детских садов, лучших педагогов (проведение 6 районных конкурсов)</t>
  </si>
  <si>
    <t>подпрограмма «Профилактика терроризма и экстремизма на территории Виноградовского района на 2021-2025 годы»</t>
  </si>
  <si>
    <t xml:space="preserve">Оборудование на 1 этаже помещения для охраны с установкой в нем систем видеонаблюдения, охранной сигнализации и средств передачи тревожных сообщений в подразделения войск национальной гвардии Российской Федерации, проведение конкурса социальных роликов и плакатов по антитеррористической тематике и противодействия терроризму, Изготовление листовок, памяток, буклетов по профилактике терроризма и экстремизма. </t>
  </si>
  <si>
    <t>Обустройство шахтных колодцев, источников децентрализованного водоснабжения, дезинфекция колодцев хлорсодержащими реагентами. Контроль качества воды в шахтных колодцах. Ремонт и содержание скважин, колодцев, водоисточников, водопроводных сетей, строительство системы хозяйственно-питьевого водопровода пос. Березник, техническое присоединение к объектам электросетевого хозяйства.</t>
  </si>
  <si>
    <t>Оборудование источников наружного противопожарного водоснабжения, мероприятия по обррудованию мест проживания многодетных семей, состоящих на учете в органах социальной защиты населения автономными дымовыми пожарными извещателями, проведение лабороторных исследований проб почвы и воды на водоемах района, изготовление памяток, аншлагов, запрещающих знаков в опасных местах купания и выхода, обеспечение ЕДДС, компенсация мобильной  с вязи ЕДДС, транспортировка тел умерших граждан для патологоанатомического вскрытия, судебно-медицинского исследования.</t>
  </si>
  <si>
    <t>Проведение  форумов молодежи, акций, проведение молодежной площадки в рамках юбилея района (театральный фестиваль). Участие в конкурсе соцрекламы "Я выбираю жизнь", проведение конкурсов "Я голосую", софинансирование мероприятий по реализации молодежной политики в муниципальных образованиях, поддержка и организация волонтерского движения среди подростков и моложежи (проведение акций, семинаров), проведение мероприятий вооонтерским отрядом.</t>
  </si>
  <si>
    <t>Комплектование книжных фондов, организация и проведение совещаний, семинаров, проведение районных праздников сел и деревень, новогодней социальной елки, частичное возмещение расходов на предоставление мер социальной поддержки квалифицированных специалистов учреждений культуры о образовательных организаций, приобретение расходных материалов.</t>
  </si>
  <si>
    <t>Мероприятия запланированы на 3 квартал 2021 года</t>
  </si>
  <si>
    <t xml:space="preserve">Проведение периодических медицинских осмотров, проведение обязательных предрейсовых медосмотров водителей. Приобретение спецодежды и смывающих и обезвреживающих средств. Обучение работников администрации по программе "Охрана труда". Проведение специальной оценки условий труда на рабочих местах, приобретение для работников администрации настольных светильников. </t>
  </si>
  <si>
    <t>подпрограмма "Формирование законопослушного поведения участников дорожного движения в Виноградовском районе на 2018 -2021 годы"</t>
  </si>
  <si>
    <t>Организация в муниципальных образовательных учреждениях района, проведение конкурса стенных  газет и плакатов "Молодежь против коррупции", проведение конкурсов на лучшую организацию работы по предупреждению коррупционных правонарушений среди образовательных учреждений, участие в мероприятии, посвященных международному дню борьбы с коррупцией, издание буклетов, плакатов, календарей, баннеров с антикоррупционной направленностью, брошюр-памяток для различных категорий граждан с практическими рекомендациями по профилактике и противодействию коррупции, об общественно опасных последствиях проявления коррупции, приобретение стенда для размещения антикоррупционной информации, обучение работников администрации по курсу "Противодействие коррупции".</t>
  </si>
  <si>
    <t xml:space="preserve">Обучение работников администрации по курсу "Противодействие коррупции". </t>
  </si>
  <si>
    <t>Проведение конкурса на лучшую организацию работы по проведению «Дней защиты от экологической опасности» в Виноградовском районе, проведение экологических субботников на территории МО «Виноградовский муниципальный район».</t>
  </si>
  <si>
    <t>Доставка и установка контейнеров для накопления ТКО на территории МО «Виноградовский муниципальный район», Содержание мест (площадок) накопления твердых коммунальных отходов на территории МО «Виноградовский муниципальный район», Перестановка и ремонт контейнеров и контейнерных площадок.</t>
  </si>
  <si>
    <t xml:space="preserve">Компенсация расходов по лечению от алкогольной зависимости  родителям (законным представителям), профилактические мероприятия с подростками, состоящими на профилактических учетах, приобретение расходных материалов на проведение мероприятий.  </t>
  </si>
  <si>
    <t>подпрограмма «Переселение граждан из аварийного жилищного фонда на 2019-2025 годы»</t>
  </si>
  <si>
    <t>подпрограмма «Развитие массового жилищного строительства в МО Виноградовский муниципальный район" на 2017-2020 годы»</t>
  </si>
  <si>
    <t>подпрограмма «Развитие муниципальной системы дошкольного образования в Виноградовском районе на 2018-2021 годы»</t>
  </si>
  <si>
    <t>подпрограмма «Развитие дополнительного образования в Виноградовском районе на 2020-2022 годы»</t>
  </si>
  <si>
    <t>Внедрение дополнительных общеобразовательных программ дополнительного образования детей по робототехнике, развитие художественного направления, развитие естественно-научного направления, приобретение компьютерной техники, видео-аудио аппаратуры, технических средств обучения, Обеспечение функционирования модели персонифицированного финансирования дополнительного образования детей.</t>
  </si>
  <si>
    <t>Ремонт наружных тепловых сетей, в т.ч. устранение аварий</t>
  </si>
  <si>
    <t>Межевание 7 участков</t>
  </si>
  <si>
    <t>Ликвидация угрозы неконтролируемого распространения борщевика в  муниципальных образованиях. Сохранение и восстановление земельных ресурсов, сохранение сбаланспрованной экосистемы и антропогенных и природных ландшафтов. Проведение кадастровых работ на земельных участках с/х назначения.</t>
  </si>
  <si>
    <t>Улучшение условий  молодых семей, проживающих в сельской местности.</t>
  </si>
  <si>
    <t>Размещение информации по пропаганде культуры дорожного движения в СМИ.</t>
  </si>
  <si>
    <t>Обучение работников администрации по курсу "Пожарная безопасность", заправка и техобслуживание огнетушителей, приобретение подставок для огнетушителей. Приобретение металлического сейфа для ИОО.</t>
  </si>
  <si>
    <t>Укрепление материально-технической базы и развитие противопожарной инфраструктуры, ремонт 2 спортивных залов, косметический ремонт в образовательных учреждениях, ремонт и замена электропроводки, обеспечение образовательных учреждений бесперебойной подачей воды и канализацией, приобретение средств индивидуальной защиты.</t>
  </si>
  <si>
    <t>Участие в областных Зимних Беломорских играх, летних спортивных играх, участие в областных Летних спортивных играх (март), участие в межрайонных, областных, всероссийских спортивных соревнованиях, продвижение ВФСК «Готов к труду и обороне» (ГТО), присвоение спортивных разрядов (приобретение значков, зачетных классификационных книжек), приобрете-
ние наградной атрибутики и грамот.</t>
  </si>
  <si>
    <t>подпрограмма «Повышение безопасности дорожного движения в Виноградовском районе на 2021-2026 годы»</t>
  </si>
  <si>
    <t>подпрограмма «Формирование современной городской среды на 2018-2024 годы»</t>
  </si>
  <si>
    <t>Благоустроено 5 дворовых территории и 1 общественная территория в п. Березник</t>
  </si>
  <si>
    <t>Благоустройство 6 дворовых территорий и 1 общественной территории в п. Березник</t>
  </si>
  <si>
    <t xml:space="preserve"> -</t>
  </si>
  <si>
    <t>Проведен конкурс проектов ТОС. Поддержано 20 проектов.</t>
  </si>
  <si>
    <t>Объявлен конкурс на лучшую организацию работы по проведению «Дней защиты от экологической опасности» в Виноградовском районе, проведено 9 экологических субботников на территории МО «Виноградовский муниципальный район».</t>
  </si>
  <si>
    <t>В МО "Моржегорское" проведены работы по дискованию и ручному скашиванию на участке в 10,5 га. В МО "Березниковское" проведено ручное скашивание на участке в 0,7 га</t>
  </si>
  <si>
    <t>Доставка и установка контейнеров для накопления ТКО на территории МО «Заостровское», МО "Рочегодское", МО "Шидровское". Содержание мест (площадок) накопления твердых коммунальных отходов на территории МО «Виноградовский муниципальный район» в 1 полугодие 2021 года</t>
  </si>
  <si>
    <t>Спортивные мероприятия среди детей и подростков МБУ ДО "ЦДО "Центр дополнительного образования", приобретение спортивного инвентаря, оборудования, расходного маериала, спортивной формы, обустройство плоскостных спортивных сооружений, приобретение наградной атрибутики, грамот для мероприятий в рамках программы.</t>
  </si>
  <si>
    <t>Компенсированы расходы по лечению от алкогольной зависимости 4 человекам</t>
  </si>
  <si>
    <r>
      <t xml:space="preserve">Проведен конкурс «Безопасное колесо».                        </t>
    </r>
    <r>
      <rPr>
        <sz val="9.5"/>
        <color rgb="FFFF0000"/>
        <rFont val="Times New Roman"/>
        <family val="1"/>
        <charset val="204"/>
      </rPr>
      <t xml:space="preserve">                                        </t>
    </r>
  </si>
  <si>
    <t>1 месяц трасляция рекламы на дорожном радио</t>
  </si>
  <si>
    <t xml:space="preserve">Проведение конкурса на получение субсидии на реализацию проекта по развитию туристической инфраструтуры. </t>
  </si>
  <si>
    <t>Субсидия МБУ "Виноградовская библиотечная система", организация и проведение совещаний. Проведены митинги и поздравления ветераном 9 Мая. Проведено обследование 4 ДК по вопросам ремонта.</t>
  </si>
  <si>
    <t>Обеспечение ЕДДС, компенсация мобильной связи ЕДДС, транспортировка 3 тел умерших гражданин для патологоанатомического вскрытия. Получена гидрометеорологическая информация за 1 полугодие.</t>
  </si>
  <si>
    <t>О РЕАЛИЗАЦИИ МУНИЦИПАЛЬНЫХ ПРОГРАММ ЗА 3 КВАРТАЛ 2021 ГОДА</t>
  </si>
  <si>
    <t>Проведен конкурс проектов в сфере развития туризма</t>
  </si>
  <si>
    <t>Финансирование предусмотрено в 4 квартале 2021 года</t>
  </si>
  <si>
    <t>Проведено 2 соревнование среди детей и подростков, проведена спартакиада школьников Виноградовского района, обустройство плоскостного спортивного сооружения</t>
  </si>
  <si>
    <t>Обеспечение жильем 7 семей</t>
  </si>
  <si>
    <t>Обеспечено жильем 1 семья</t>
  </si>
  <si>
    <t>Участие в федеральнм форуме молодежи г. Котлас, проведение конкурса "Окна России". Проведено 2 общественных проекта: поддержка волонтерского отряда "Бумеранг добра", проведение акции "Блокадный хлеб". Проведение форума , направленного на повышение электоральной автивности жителей района, в т.ч. молодежи 18 лет (22-23 мая), проведение молодежной площадки в рамках юбилея района</t>
  </si>
  <si>
    <t>Оказание материальной помощи  гражданам, оказавшимся в трудной жизненной ситуации. Оказание материальной помощи (компенсация стоимости проезда в общественном транспорте) почетным гражданам, беременным (малообеспеченным) женщинам. Проведение мероприятий, акций (социальных, благотоворительных). Чествование молодых семей с рождением первого ребенка, юбилейные пары, молодые семьи. Поздравление граждан Виноградовскуого района с юбилейными днями рождения, старше 90 лет. Поздравление заслуженных юбиляров Виноградовского района с днем рождения в газете "Двиноважье". Соболезнования в газете от Совета ветеранов. Выплата единовременного денеежного вознаграждения Почетным гражданам МО "Виноградовский муниципальный район", организованный выезд в центр "Белая роза" для обследования женщин</t>
  </si>
  <si>
    <t xml:space="preserve">Оказание материальной помощи  4 гражданам, оказавшимся в трудной жизненной ситуации.                          Оказание материальной помощи (компенсация стоимости проезда в общественном транспорте) 2 гражданам. Вручено 100 поздравлений с юбилейными днями рождения, старше 90 лет с днями рождения. Опубликовано 100 поздравлений в газете "Двиноважье" для заслуженных юбиляров Виноградовского района. </t>
  </si>
  <si>
    <t xml:space="preserve">Участие в областных Зимних Беломорских играх (февраль-март) Летних спортивных играх, участие в областных Летних спортивных играх (март), продвижение ВФСК «Готов к труду и обороне» (ГТО). Проведено 11 соревнований
</t>
  </si>
  <si>
    <t xml:space="preserve">Лицензирование ПО для проведения ВКС, приобретение компьюера, роутера, рельс для сервера, вебкамер, колонок, кресла, бесперебойник, оплата за использование услуги интернет, приобретение лицензии, оплата за отправление корреспонденции с использованием службы спецсвязи, ремонт системы отопления.
</t>
  </si>
  <si>
    <t xml:space="preserve"> Оплата услуг по регистрации доменных имен, услуг хостинга, создание и поддержка Интернет сайтов. Разработка и внедрение новой версии интернет сайта муниципального образования «Виноградовский муниципальный район». Обслуживание и обновление локальных вычислительных сетей администрации, в т.ч. удаленных подразделениях 
Приобретение, обновление и сопровождение программных продуктов
Обслуживание компьютерной и офисной техники
Приобретение компьютерной и офисной техники, расходных материалов
Обслуживание системы видеонаблюдения
Оплата ПАО «Ростелеком» за услугу интернет
Обслуживание электронного документооборота администрации.Обеспечение информационной безопасности информационных ресурсов в сети и обеспечение защиты персональных данных. Оплата услуг спецсвязи. Создание информационно-технологической инфраструктуры поэтапного внедрения сервиса предоставления услуг в электронной форме. Приобретение мебели, снегозадержателей.</t>
  </si>
  <si>
    <t>Выкуп у собственников 2705,3 м² аварийного жилья, выкуп жилых помещений 379,1 м². Устойчивое сокращение непригодного для проживания жилищного фонда</t>
  </si>
  <si>
    <t>Произведены строительно-монтажные работы домов для переселения. Выкуп 1 жилого помещения в п. Рочегда, устойчивое сокращение непригодного для проживания жилищного фонда</t>
  </si>
  <si>
    <r>
      <t>Организация конкурса «Безопасное колесо», п</t>
    </r>
    <r>
      <rPr>
        <sz val="9.5"/>
        <rFont val="Times New Roman"/>
        <family val="1"/>
        <charset val="204"/>
      </rPr>
      <t>риобретение мобильного автогородка для детского сада, о</t>
    </r>
    <r>
      <rPr>
        <sz val="9.5"/>
        <color theme="1"/>
        <rFont val="Times New Roman"/>
        <family val="1"/>
        <charset val="204"/>
      </rPr>
      <t>борудование информационных щитов по БДД</t>
    </r>
  </si>
  <si>
    <t>Мероприятия запланированы на 4 квартал 2021 года</t>
  </si>
  <si>
    <t>Улучшение условий 2 молодых семей, проживающих в сельской местности.</t>
  </si>
  <si>
    <t xml:space="preserve">Формирование торгового реестра Виноградовского района, включающего в
себя сведения о хозяйствующих субъектах, осуществляющих торговую деятельность и поставки товаров и о состоянии торговли на территории Виноградовского района, приобретение оргтехники
</t>
  </si>
  <si>
    <t>подпрограмма «Совершенствование муниципального управления на 2018-2021 годы»</t>
  </si>
  <si>
    <t>Установка вытяжки в архивохранилище, замена осветительных приборов и электропроводки</t>
  </si>
  <si>
    <t>Замененеы осветительные приборы в архивохранилище</t>
  </si>
  <si>
    <t>Трудоустроено 92 подростка, оздоровлено 687 детей</t>
  </si>
  <si>
    <t>Отремонтирповано 2 спортивных зала, проведен косметический ремонт во всех общеобразовательных учреждениях, приобретено оборудование и посуда для школьных столовых, установлены окна МБУ "ЦДО", обустройство раздевалки на спортивном ядре п. Хетово</t>
  </si>
  <si>
    <t>Участие детей в областном этапе Олимпиады, проведено 6 конкурсов, приобретены канцелярские товары</t>
  </si>
  <si>
    <t>Проведен косметический ремонт в детских садах, приобретено оборудование для пищеблоков детских садов.</t>
  </si>
  <si>
    <t>Обеспечено функционирование модели персонифицированного финансирования дополнительного образования на 100 %, заменены 2 окна, приобретены ноутбук, принтер</t>
  </si>
  <si>
    <t>Проведен конкурс, поступило 5 заявок, заключены договора.</t>
  </si>
  <si>
    <t>Опубликован конкурс на предоставление субсидий начинающим предпринимателям</t>
  </si>
  <si>
    <t>Проведение обязательных предрейсовых медосмотров водителей, проведение конкурса среди учащихся "Охрана труда", проведение оценки профессиональных рисков на рабочих местах, приобретение настольных светильников</t>
  </si>
  <si>
    <t>Ремонт и собержание скважин, колодцев, водоисточников, водопроводных сетей. Дезинфекция шахтных колодцев.Строительство системы хозяйственно-питьевого водопровода в п. Березник, техническое присоединение к объектам электросетевого хозяйства, разработка пректной и рабочей документации по объекту "Строительство и подключение блочно-модульной станции очистки воды, строительство водопроводных сетей с последующим объединением с существующими сетями (закольцовка) в п. Рочегда, подвоз воды д. Уйта</t>
  </si>
  <si>
    <t>Оказание транспортных услуг автомобильным и водным транспортом, оказание транспортных услуг по маршруту п. Шошельцы – п. Сельменьга – п. Шошельцы. Ремонт а/д по ул. Дружба в п. Березник. Ткущий ремонт а/д в д. Гридинская и д. Горка, приобретение карт маршрута</t>
  </si>
  <si>
    <t>Компенсация убытков по муниципальным маршрутам за 3 квартал 2021 года. Оказание транспортных услуг автомобильным и водным транспортом, приобретены маршрутные карты</t>
  </si>
  <si>
    <t xml:space="preserve">Возмещение расходов на услуги мобильной связи, приобретение оргтехники запланировано на 4 квартал 2021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</si>
</sst>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  <font>
      <sz val="9.5"/>
      <color theme="1"/>
      <name val="Calibri"/>
      <family val="2"/>
      <charset val="204"/>
      <scheme val="minor"/>
    </font>
    <font>
      <sz val="9.5"/>
      <name val="Times New Roman"/>
      <family val="1"/>
      <charset val="204"/>
    </font>
    <font>
      <sz val="9.5"/>
      <color rgb="FFFF0000"/>
      <name val="Times New Roman"/>
      <family val="1"/>
      <charset val="204"/>
    </font>
    <font>
      <b/>
      <sz val="9.5"/>
      <color theme="1"/>
      <name val="Arial"/>
      <family val="2"/>
      <charset val="204"/>
    </font>
    <font>
      <i/>
      <sz val="9.5"/>
      <color theme="1"/>
      <name val="Arial"/>
      <family val="2"/>
      <charset val="204"/>
    </font>
    <font>
      <i/>
      <sz val="9.5"/>
      <name val="Arial"/>
      <family val="2"/>
      <charset val="204"/>
    </font>
    <font>
      <b/>
      <sz val="9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2" borderId="0" xfId="0" applyFont="1" applyFill="1"/>
    <xf numFmtId="2" fontId="1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7" fillId="2" borderId="0" xfId="0" applyFont="1" applyFill="1"/>
    <xf numFmtId="0" fontId="6" fillId="2" borderId="1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left" vertical="center" wrapText="1"/>
    </xf>
    <xf numFmtId="0" fontId="4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13" fillId="2" borderId="5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left" vertical="center" wrapText="1"/>
    </xf>
    <xf numFmtId="1" fontId="1" fillId="2" borderId="7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 applyProtection="1">
      <alignment vertical="center" wrapText="1"/>
      <protection locked="0"/>
    </xf>
    <xf numFmtId="0" fontId="6" fillId="2" borderId="1" xfId="0" applyNumberFormat="1" applyFont="1" applyFill="1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1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1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164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0"/>
  <sheetViews>
    <sheetView tabSelected="1" topLeftCell="A25" zoomScaleNormal="100" workbookViewId="0">
      <selection activeCell="D45" sqref="D45"/>
    </sheetView>
  </sheetViews>
  <sheetFormatPr defaultColWidth="9.140625" defaultRowHeight="12.75" x14ac:dyDescent="0.2"/>
  <cols>
    <col min="1" max="1" width="32" style="9" customWidth="1"/>
    <col min="2" max="2" width="34.5703125" style="9" customWidth="1"/>
    <col min="3" max="3" width="32.42578125" style="16" customWidth="1"/>
    <col min="4" max="4" width="12.28515625" style="4" customWidth="1"/>
    <col min="5" max="5" width="10.7109375" style="3" customWidth="1"/>
    <col min="6" max="6" width="9.42578125" style="3" customWidth="1"/>
    <col min="7" max="7" width="8" style="27" customWidth="1"/>
    <col min="8" max="8" width="10.28515625" style="3" customWidth="1"/>
    <col min="9" max="9" width="9.140625" style="3" customWidth="1"/>
    <col min="10" max="10" width="10.140625" style="3" customWidth="1"/>
    <col min="11" max="11" width="11.140625" style="3" customWidth="1"/>
    <col min="12" max="12" width="9.28515625" style="5" customWidth="1"/>
    <col min="13" max="13" width="10.28515625" style="3" customWidth="1"/>
    <col min="14" max="14" width="7.42578125" style="3" customWidth="1"/>
    <col min="15" max="15" width="7" style="7" customWidth="1"/>
    <col min="16" max="16" width="11.7109375" style="8" customWidth="1"/>
    <col min="17" max="16384" width="9.140625" style="1"/>
  </cols>
  <sheetData>
    <row r="1" spans="1:27" ht="15.75" customHeight="1" x14ac:dyDescent="0.2">
      <c r="A1" s="11"/>
    </row>
    <row r="2" spans="1:27" ht="20.25" customHeight="1" x14ac:dyDescent="0.2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27" ht="20.25" customHeight="1" x14ac:dyDescent="0.2">
      <c r="A3" s="40" t="s">
        <v>113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27" x14ac:dyDescent="0.2">
      <c r="A4" s="12"/>
    </row>
    <row r="5" spans="1:27" x14ac:dyDescent="0.2">
      <c r="A5" s="34" t="s">
        <v>1</v>
      </c>
      <c r="B5" s="37" t="s">
        <v>3</v>
      </c>
      <c r="C5" s="37"/>
      <c r="D5" s="44" t="s">
        <v>4</v>
      </c>
      <c r="E5" s="38" t="s">
        <v>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27" ht="25.5" customHeight="1" x14ac:dyDescent="0.2">
      <c r="A6" s="41" t="s">
        <v>2</v>
      </c>
      <c r="B6" s="37"/>
      <c r="C6" s="37"/>
      <c r="D6" s="44"/>
      <c r="E6" s="38" t="s">
        <v>6</v>
      </c>
      <c r="F6" s="38"/>
      <c r="G6" s="38"/>
      <c r="H6" s="38" t="s">
        <v>7</v>
      </c>
      <c r="I6" s="38"/>
      <c r="J6" s="38"/>
      <c r="K6" s="38"/>
      <c r="L6" s="38"/>
      <c r="M6" s="38"/>
      <c r="N6" s="38"/>
      <c r="O6" s="38"/>
      <c r="P6" s="38" t="s">
        <v>62</v>
      </c>
    </row>
    <row r="7" spans="1:27" ht="15.75" customHeight="1" x14ac:dyDescent="0.2">
      <c r="A7" s="42"/>
      <c r="B7" s="37" t="s">
        <v>8</v>
      </c>
      <c r="C7" s="37" t="s">
        <v>9</v>
      </c>
      <c r="D7" s="44"/>
      <c r="E7" s="38"/>
      <c r="F7" s="38"/>
      <c r="G7" s="38"/>
      <c r="H7" s="38" t="s">
        <v>10</v>
      </c>
      <c r="I7" s="38"/>
      <c r="J7" s="38" t="s">
        <v>12</v>
      </c>
      <c r="K7" s="38"/>
      <c r="L7" s="38" t="s">
        <v>13</v>
      </c>
      <c r="M7" s="38"/>
      <c r="N7" s="38" t="s">
        <v>14</v>
      </c>
      <c r="O7" s="38"/>
      <c r="P7" s="38"/>
    </row>
    <row r="8" spans="1:27" x14ac:dyDescent="0.2">
      <c r="A8" s="42"/>
      <c r="B8" s="37"/>
      <c r="C8" s="37"/>
      <c r="D8" s="44"/>
      <c r="E8" s="38"/>
      <c r="F8" s="38"/>
      <c r="G8" s="38"/>
      <c r="H8" s="38" t="s">
        <v>11</v>
      </c>
      <c r="I8" s="38"/>
      <c r="J8" s="38" t="s">
        <v>11</v>
      </c>
      <c r="K8" s="38"/>
      <c r="L8" s="38" t="s">
        <v>11</v>
      </c>
      <c r="M8" s="38"/>
      <c r="N8" s="38" t="s">
        <v>15</v>
      </c>
      <c r="O8" s="38"/>
      <c r="P8" s="38"/>
    </row>
    <row r="9" spans="1:27" ht="25.5" x14ac:dyDescent="0.2">
      <c r="A9" s="42"/>
      <c r="B9" s="37"/>
      <c r="C9" s="37"/>
      <c r="D9" s="44"/>
      <c r="E9" s="33" t="s">
        <v>8</v>
      </c>
      <c r="F9" s="33" t="s">
        <v>17</v>
      </c>
      <c r="G9" s="39" t="s">
        <v>19</v>
      </c>
      <c r="H9" s="33" t="s">
        <v>8</v>
      </c>
      <c r="I9" s="33" t="s">
        <v>17</v>
      </c>
      <c r="J9" s="33" t="s">
        <v>8</v>
      </c>
      <c r="K9" s="33" t="s">
        <v>20</v>
      </c>
      <c r="L9" s="2" t="s">
        <v>21</v>
      </c>
      <c r="M9" s="33" t="s">
        <v>20</v>
      </c>
      <c r="N9" s="33" t="s">
        <v>8</v>
      </c>
      <c r="O9" s="15" t="s">
        <v>20</v>
      </c>
      <c r="P9" s="38"/>
    </row>
    <row r="10" spans="1:27" ht="25.5" x14ac:dyDescent="0.2">
      <c r="A10" s="43"/>
      <c r="B10" s="37"/>
      <c r="C10" s="37"/>
      <c r="D10" s="44"/>
      <c r="E10" s="33" t="s">
        <v>16</v>
      </c>
      <c r="F10" s="33" t="s">
        <v>18</v>
      </c>
      <c r="G10" s="39"/>
      <c r="H10" s="33" t="s">
        <v>16</v>
      </c>
      <c r="I10" s="33" t="s">
        <v>18</v>
      </c>
      <c r="J10" s="33" t="s">
        <v>16</v>
      </c>
      <c r="K10" s="33" t="s">
        <v>18</v>
      </c>
      <c r="L10" s="2" t="s">
        <v>22</v>
      </c>
      <c r="M10" s="33" t="s">
        <v>18</v>
      </c>
      <c r="N10" s="33" t="s">
        <v>16</v>
      </c>
      <c r="O10" s="15" t="s">
        <v>18</v>
      </c>
      <c r="P10" s="38"/>
    </row>
    <row r="11" spans="1:27" x14ac:dyDescent="0.2">
      <c r="A11" s="34">
        <v>1</v>
      </c>
      <c r="B11" s="34">
        <v>2</v>
      </c>
      <c r="C11" s="34">
        <v>3</v>
      </c>
      <c r="D11" s="35">
        <v>4</v>
      </c>
      <c r="E11" s="33">
        <v>5</v>
      </c>
      <c r="F11" s="33">
        <v>6</v>
      </c>
      <c r="G11" s="36">
        <v>7</v>
      </c>
      <c r="H11" s="33">
        <v>8</v>
      </c>
      <c r="I11" s="33">
        <v>9</v>
      </c>
      <c r="J11" s="33">
        <v>10</v>
      </c>
      <c r="K11" s="33">
        <v>11</v>
      </c>
      <c r="L11" s="2">
        <v>12</v>
      </c>
      <c r="M11" s="33">
        <v>13</v>
      </c>
      <c r="N11" s="33">
        <v>14</v>
      </c>
      <c r="O11" s="15">
        <v>15</v>
      </c>
      <c r="P11" s="33">
        <v>16</v>
      </c>
    </row>
    <row r="12" spans="1:27" ht="61.5" customHeight="1" x14ac:dyDescent="0.2">
      <c r="A12" s="13" t="s">
        <v>23</v>
      </c>
      <c r="B12" s="10" t="s">
        <v>24</v>
      </c>
      <c r="C12" s="17" t="s">
        <v>24</v>
      </c>
      <c r="D12" s="35" t="s">
        <v>24</v>
      </c>
      <c r="E12" s="6">
        <f>E13+E14+E16+E17+E18+E15</f>
        <v>180627.12999999998</v>
      </c>
      <c r="F12" s="6">
        <f>F13+F14+F16+F17+F18+F15</f>
        <v>79332.995999999999</v>
      </c>
      <c r="G12" s="28">
        <f>F12/E12*100</f>
        <v>43.920863936663338</v>
      </c>
      <c r="H12" s="6">
        <f>H13+H14+H16+H17+H18+H15</f>
        <v>166887.41999999998</v>
      </c>
      <c r="I12" s="6">
        <f t="shared" ref="I12:O12" si="0">I13+I14+I16+I17+I18+I15</f>
        <v>74680.188999999998</v>
      </c>
      <c r="J12" s="6">
        <f t="shared" si="0"/>
        <v>7117.88</v>
      </c>
      <c r="K12" s="6">
        <f t="shared" si="0"/>
        <v>1919.8339999999998</v>
      </c>
      <c r="L12" s="6">
        <f t="shared" si="0"/>
        <v>6621.829999999999</v>
      </c>
      <c r="M12" s="6">
        <f t="shared" si="0"/>
        <v>2732.973</v>
      </c>
      <c r="N12" s="6">
        <f t="shared" si="0"/>
        <v>0</v>
      </c>
      <c r="O12" s="6">
        <f t="shared" si="0"/>
        <v>0</v>
      </c>
      <c r="P12" s="6" t="s">
        <v>24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86.25" customHeight="1" x14ac:dyDescent="0.2">
      <c r="A13" s="14" t="s">
        <v>25</v>
      </c>
      <c r="B13" s="10" t="s">
        <v>89</v>
      </c>
      <c r="C13" s="10" t="s">
        <v>89</v>
      </c>
      <c r="D13" s="35">
        <v>52</v>
      </c>
      <c r="E13" s="2">
        <f t="shared" ref="E13:F15" si="1">H13+J13+L13+N13</f>
        <v>2418.5</v>
      </c>
      <c r="F13" s="33">
        <f t="shared" si="1"/>
        <v>1238.5</v>
      </c>
      <c r="G13" s="36">
        <f t="shared" ref="G13:G14" si="2">F13/E13*100</f>
        <v>51.209427330990287</v>
      </c>
      <c r="H13" s="33">
        <v>0</v>
      </c>
      <c r="I13" s="33">
        <v>0</v>
      </c>
      <c r="J13" s="33">
        <v>300</v>
      </c>
      <c r="K13" s="33">
        <v>300</v>
      </c>
      <c r="L13" s="2">
        <v>2118.5</v>
      </c>
      <c r="M13" s="33">
        <v>938.5</v>
      </c>
      <c r="N13" s="33">
        <v>0</v>
      </c>
      <c r="O13" s="15">
        <v>0</v>
      </c>
      <c r="P13" s="33" t="s">
        <v>24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250.5" customHeight="1" x14ac:dyDescent="0.2">
      <c r="A14" s="14" t="s">
        <v>26</v>
      </c>
      <c r="B14" s="10" t="s">
        <v>72</v>
      </c>
      <c r="C14" s="17" t="s">
        <v>142</v>
      </c>
      <c r="D14" s="31">
        <f>F14/E14*100</f>
        <v>61.390014134516647</v>
      </c>
      <c r="E14" s="2">
        <f>H14+J14+L14+N14</f>
        <v>26389.3</v>
      </c>
      <c r="F14" s="33">
        <f t="shared" si="1"/>
        <v>16200.395</v>
      </c>
      <c r="G14" s="36">
        <f t="shared" si="2"/>
        <v>61.390014134516647</v>
      </c>
      <c r="H14" s="33">
        <v>20740</v>
      </c>
      <c r="I14" s="33">
        <v>15048.157999999999</v>
      </c>
      <c r="J14" s="33">
        <v>3170.07</v>
      </c>
      <c r="K14" s="33">
        <v>307.10000000000002</v>
      </c>
      <c r="L14" s="2">
        <v>2479.23</v>
      </c>
      <c r="M14" s="33">
        <v>845.13699999999994</v>
      </c>
      <c r="N14" s="33">
        <v>0</v>
      </c>
      <c r="O14" s="15">
        <v>0</v>
      </c>
      <c r="P14" s="33" t="s">
        <v>24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75" customHeight="1" x14ac:dyDescent="0.2">
      <c r="A15" s="14" t="s">
        <v>98</v>
      </c>
      <c r="B15" s="10" t="s">
        <v>100</v>
      </c>
      <c r="C15" s="17" t="s">
        <v>99</v>
      </c>
      <c r="D15" s="31">
        <v>86</v>
      </c>
      <c r="E15" s="2">
        <f t="shared" si="1"/>
        <v>4775.5</v>
      </c>
      <c r="F15" s="33">
        <f t="shared" si="1"/>
        <v>3879.89</v>
      </c>
      <c r="G15" s="36">
        <f>F15/E15*100</f>
        <v>81.245733431054333</v>
      </c>
      <c r="H15" s="33">
        <v>3771.1</v>
      </c>
      <c r="I15" s="33">
        <v>3092.08</v>
      </c>
      <c r="J15" s="33">
        <v>77</v>
      </c>
      <c r="K15" s="33">
        <v>63.1</v>
      </c>
      <c r="L15" s="2">
        <v>927.4</v>
      </c>
      <c r="M15" s="33">
        <v>724.71</v>
      </c>
      <c r="N15" s="33">
        <v>0</v>
      </c>
      <c r="O15" s="15">
        <v>0</v>
      </c>
      <c r="P15" s="33" t="s">
        <v>101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51" x14ac:dyDescent="0.2">
      <c r="A16" s="14" t="s">
        <v>27</v>
      </c>
      <c r="B16" s="10" t="s">
        <v>117</v>
      </c>
      <c r="C16" s="17" t="s">
        <v>118</v>
      </c>
      <c r="D16" s="35">
        <v>100</v>
      </c>
      <c r="E16" s="2">
        <f t="shared" ref="E16" si="3">H16+J16+L16+N16</f>
        <v>3372.6</v>
      </c>
      <c r="F16" s="33">
        <f t="shared" ref="F16" si="4">I16+K16+M16+O16</f>
        <v>629.99800000000005</v>
      </c>
      <c r="G16" s="36">
        <v>100</v>
      </c>
      <c r="H16" s="2">
        <v>1686.3</v>
      </c>
      <c r="I16" s="2">
        <v>303.411</v>
      </c>
      <c r="J16" s="2">
        <v>843.15</v>
      </c>
      <c r="K16" s="2">
        <v>159.34399999999999</v>
      </c>
      <c r="L16" s="2">
        <v>843.15</v>
      </c>
      <c r="M16" s="2">
        <v>167.24299999999999</v>
      </c>
      <c r="N16" s="2">
        <v>0</v>
      </c>
      <c r="O16" s="15">
        <v>0</v>
      </c>
      <c r="P16" s="2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84" customHeight="1" x14ac:dyDescent="0.2">
      <c r="A17" s="14" t="s">
        <v>85</v>
      </c>
      <c r="B17" s="10" t="s">
        <v>90</v>
      </c>
      <c r="C17" s="17" t="s">
        <v>63</v>
      </c>
      <c r="D17" s="35" t="s">
        <v>24</v>
      </c>
      <c r="E17" s="2">
        <f t="shared" ref="E17" si="5">H17+J17+L17+N17</f>
        <v>110</v>
      </c>
      <c r="F17" s="33">
        <f t="shared" ref="F17" si="6">I17+K17+M17+O17</f>
        <v>0</v>
      </c>
      <c r="G17" s="36">
        <f t="shared" ref="G17:G57" si="7">F17/E17*100</f>
        <v>0</v>
      </c>
      <c r="H17" s="33">
        <v>0</v>
      </c>
      <c r="I17" s="33">
        <v>0</v>
      </c>
      <c r="J17" s="33">
        <v>0</v>
      </c>
      <c r="K17" s="33">
        <v>0</v>
      </c>
      <c r="L17" s="2">
        <v>110</v>
      </c>
      <c r="M17" s="33">
        <v>0</v>
      </c>
      <c r="N17" s="33">
        <v>0</v>
      </c>
      <c r="O17" s="15">
        <v>0</v>
      </c>
      <c r="P17" s="33" t="s">
        <v>24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20.75" customHeight="1" x14ac:dyDescent="0.2">
      <c r="A18" s="14" t="s">
        <v>84</v>
      </c>
      <c r="B18" s="10" t="s">
        <v>125</v>
      </c>
      <c r="C18" s="17" t="s">
        <v>126</v>
      </c>
      <c r="D18" s="35">
        <f>F18/E18*100</f>
        <v>39.971942982099009</v>
      </c>
      <c r="E18" s="2">
        <f>H18+J18+L18+N18</f>
        <v>143561.22999999998</v>
      </c>
      <c r="F18" s="2">
        <f>I18+K18+M18+O18</f>
        <v>57384.213000000003</v>
      </c>
      <c r="G18" s="36">
        <f t="shared" si="7"/>
        <v>39.971942982099009</v>
      </c>
      <c r="H18" s="2">
        <v>140690.01999999999</v>
      </c>
      <c r="I18" s="2">
        <v>56236.54</v>
      </c>
      <c r="J18" s="2">
        <v>2727.66</v>
      </c>
      <c r="K18" s="2">
        <v>1090.29</v>
      </c>
      <c r="L18" s="2">
        <v>143.55000000000001</v>
      </c>
      <c r="M18" s="2">
        <v>57.383000000000003</v>
      </c>
      <c r="N18" s="2">
        <v>0</v>
      </c>
      <c r="O18" s="15">
        <v>0</v>
      </c>
      <c r="P18" s="33" t="s">
        <v>24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74.25" customHeight="1" x14ac:dyDescent="0.2">
      <c r="A19" s="13" t="s">
        <v>28</v>
      </c>
      <c r="B19" s="10" t="s">
        <v>24</v>
      </c>
      <c r="C19" s="17" t="s">
        <v>24</v>
      </c>
      <c r="D19" s="35" t="s">
        <v>24</v>
      </c>
      <c r="E19" s="6">
        <f>E20+E21+E22+E23+E24+E25+E26+E27</f>
        <v>30188.1</v>
      </c>
      <c r="F19" s="6">
        <f>F20+F21+F22+F23+F24+F25+F26+F27</f>
        <v>21444.699999999997</v>
      </c>
      <c r="G19" s="28">
        <f t="shared" si="7"/>
        <v>71.036931771128351</v>
      </c>
      <c r="H19" s="6">
        <f t="shared" ref="H19:O19" si="8">H20+H21+H22+H23+H24+H25+H26+H27</f>
        <v>11237.1</v>
      </c>
      <c r="I19" s="6">
        <f t="shared" si="8"/>
        <v>7762.4</v>
      </c>
      <c r="J19" s="6">
        <f t="shared" si="8"/>
        <v>6467.4000000000005</v>
      </c>
      <c r="K19" s="6">
        <f t="shared" si="8"/>
        <v>5708.0999999999995</v>
      </c>
      <c r="L19" s="6">
        <f t="shared" si="8"/>
        <v>12483.599999999999</v>
      </c>
      <c r="M19" s="6">
        <f t="shared" si="8"/>
        <v>7974.2</v>
      </c>
      <c r="N19" s="6">
        <f t="shared" si="8"/>
        <v>0</v>
      </c>
      <c r="O19" s="6">
        <f t="shared" si="8"/>
        <v>0</v>
      </c>
      <c r="P19" s="33" t="s">
        <v>24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203.25" customHeight="1" x14ac:dyDescent="0.2">
      <c r="A20" s="14" t="s">
        <v>86</v>
      </c>
      <c r="B20" s="10" t="s">
        <v>69</v>
      </c>
      <c r="C20" s="17" t="s">
        <v>137</v>
      </c>
      <c r="D20" s="35">
        <v>100</v>
      </c>
      <c r="E20" s="2">
        <f>H20+J20+L20+N20</f>
        <v>412.4</v>
      </c>
      <c r="F20" s="33">
        <f>I20+K20+M20+O20</f>
        <v>412.4</v>
      </c>
      <c r="G20" s="36">
        <f t="shared" si="7"/>
        <v>100</v>
      </c>
      <c r="H20" s="33">
        <v>0</v>
      </c>
      <c r="I20" s="33">
        <v>0</v>
      </c>
      <c r="J20" s="33">
        <v>288.7</v>
      </c>
      <c r="K20" s="33">
        <v>288.7</v>
      </c>
      <c r="L20" s="2">
        <v>123.7</v>
      </c>
      <c r="M20" s="33">
        <v>123.7</v>
      </c>
      <c r="N20" s="33">
        <v>0</v>
      </c>
      <c r="O20" s="15">
        <v>0</v>
      </c>
      <c r="P20" s="33" t="s">
        <v>24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91.25" customHeight="1" x14ac:dyDescent="0.2">
      <c r="A21" s="14" t="s">
        <v>29</v>
      </c>
      <c r="B21" s="10" t="s">
        <v>95</v>
      </c>
      <c r="C21" s="17" t="s">
        <v>135</v>
      </c>
      <c r="D21" s="35">
        <v>94</v>
      </c>
      <c r="E21" s="2">
        <f>H21+J21+L21+N21</f>
        <v>9236.7000000000007</v>
      </c>
      <c r="F21" s="33">
        <f>I21+K21+M21+O21</f>
        <v>8708.7999999999993</v>
      </c>
      <c r="G21" s="36">
        <f t="shared" si="7"/>
        <v>94.284755378002956</v>
      </c>
      <c r="H21" s="33">
        <v>3610</v>
      </c>
      <c r="I21" s="33">
        <v>3610</v>
      </c>
      <c r="J21" s="33">
        <v>2688.9</v>
      </c>
      <c r="K21" s="33">
        <v>2688.9</v>
      </c>
      <c r="L21" s="2">
        <v>2937.8</v>
      </c>
      <c r="M21" s="33">
        <v>2409.9</v>
      </c>
      <c r="N21" s="33">
        <v>0</v>
      </c>
      <c r="O21" s="15">
        <v>0</v>
      </c>
      <c r="P21" s="33" t="s">
        <v>24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93.75" customHeight="1" x14ac:dyDescent="0.2">
      <c r="A22" s="14" t="s">
        <v>30</v>
      </c>
      <c r="B22" s="10" t="s">
        <v>68</v>
      </c>
      <c r="C22" s="17" t="s">
        <v>134</v>
      </c>
      <c r="D22" s="35">
        <v>86</v>
      </c>
      <c r="E22" s="2">
        <f t="shared" ref="E22:E26" si="9">H22+J22+L22+N22</f>
        <v>2959</v>
      </c>
      <c r="F22" s="33">
        <f t="shared" ref="F22:F26" si="10">I22+K22+M22+O22</f>
        <v>2522.6999999999998</v>
      </c>
      <c r="G22" s="36">
        <f t="shared" si="7"/>
        <v>85.255153768164917</v>
      </c>
      <c r="H22" s="33">
        <v>0</v>
      </c>
      <c r="I22" s="33">
        <v>0</v>
      </c>
      <c r="J22" s="33">
        <v>2559</v>
      </c>
      <c r="K22" s="33">
        <v>2222.6999999999998</v>
      </c>
      <c r="L22" s="2">
        <v>400</v>
      </c>
      <c r="M22" s="33">
        <v>300</v>
      </c>
      <c r="N22" s="33">
        <v>0</v>
      </c>
      <c r="O22" s="15">
        <v>0</v>
      </c>
      <c r="P22" s="3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219" customHeight="1" x14ac:dyDescent="0.2">
      <c r="A23" s="14" t="s">
        <v>31</v>
      </c>
      <c r="B23" s="10" t="s">
        <v>96</v>
      </c>
      <c r="C23" s="17" t="s">
        <v>122</v>
      </c>
      <c r="D23" s="35">
        <v>75</v>
      </c>
      <c r="E23" s="2">
        <f t="shared" si="9"/>
        <v>200</v>
      </c>
      <c r="F23" s="33">
        <f t="shared" si="10"/>
        <v>148</v>
      </c>
      <c r="G23" s="36">
        <f t="shared" si="7"/>
        <v>74</v>
      </c>
      <c r="H23" s="33">
        <v>0</v>
      </c>
      <c r="I23" s="33">
        <v>0</v>
      </c>
      <c r="J23" s="33">
        <v>0</v>
      </c>
      <c r="K23" s="33">
        <v>0</v>
      </c>
      <c r="L23" s="2">
        <v>200</v>
      </c>
      <c r="M23" s="33">
        <v>148</v>
      </c>
      <c r="N23" s="33">
        <v>0</v>
      </c>
      <c r="O23" s="15">
        <v>0</v>
      </c>
      <c r="P23" s="33" t="s">
        <v>24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73.25" customHeight="1" x14ac:dyDescent="0.2">
      <c r="A24" s="14" t="s">
        <v>32</v>
      </c>
      <c r="B24" s="10" t="s">
        <v>106</v>
      </c>
      <c r="C24" s="17" t="s">
        <v>116</v>
      </c>
      <c r="D24" s="35">
        <v>57.8</v>
      </c>
      <c r="E24" s="2">
        <f t="shared" si="9"/>
        <v>200</v>
      </c>
      <c r="F24" s="33">
        <f t="shared" si="10"/>
        <v>44.5</v>
      </c>
      <c r="G24" s="36">
        <f t="shared" si="7"/>
        <v>22.25</v>
      </c>
      <c r="H24" s="33">
        <v>0</v>
      </c>
      <c r="I24" s="33">
        <v>0</v>
      </c>
      <c r="J24" s="33">
        <v>0</v>
      </c>
      <c r="K24" s="33">
        <v>0</v>
      </c>
      <c r="L24" s="2">
        <v>200</v>
      </c>
      <c r="M24" s="33">
        <f>9.5+35</f>
        <v>44.5</v>
      </c>
      <c r="N24" s="33">
        <v>0</v>
      </c>
      <c r="O24" s="15">
        <v>0</v>
      </c>
      <c r="P24" s="33" t="s">
        <v>24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238.5" customHeight="1" x14ac:dyDescent="0.2">
      <c r="A25" s="32" t="s">
        <v>33</v>
      </c>
      <c r="B25" s="10" t="s">
        <v>67</v>
      </c>
      <c r="C25" s="17" t="s">
        <v>67</v>
      </c>
      <c r="D25" s="35">
        <f>F25/E25*100</f>
        <v>55.593475426863513</v>
      </c>
      <c r="E25" s="2">
        <f t="shared" si="9"/>
        <v>9435.1</v>
      </c>
      <c r="F25" s="33">
        <f t="shared" si="10"/>
        <v>5245.3</v>
      </c>
      <c r="G25" s="36">
        <f t="shared" si="7"/>
        <v>55.593475426863513</v>
      </c>
      <c r="H25" s="33">
        <v>7627.1</v>
      </c>
      <c r="I25" s="33">
        <v>4152.3999999999996</v>
      </c>
      <c r="J25" s="33">
        <v>930.8</v>
      </c>
      <c r="K25" s="33">
        <v>507.8</v>
      </c>
      <c r="L25" s="2">
        <v>877.2</v>
      </c>
      <c r="M25" s="33">
        <v>585.1</v>
      </c>
      <c r="N25" s="33">
        <v>0</v>
      </c>
      <c r="O25" s="15">
        <v>0</v>
      </c>
      <c r="P25" s="33" t="s">
        <v>24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66.75" customHeight="1" x14ac:dyDescent="0.2">
      <c r="A26" s="14" t="s">
        <v>34</v>
      </c>
      <c r="B26" s="10" t="s">
        <v>66</v>
      </c>
      <c r="C26" s="17" t="s">
        <v>136</v>
      </c>
      <c r="D26" s="35">
        <f>F26/50*100</f>
        <v>36</v>
      </c>
      <c r="E26" s="2">
        <f t="shared" si="9"/>
        <v>50</v>
      </c>
      <c r="F26" s="33">
        <f t="shared" si="10"/>
        <v>18</v>
      </c>
      <c r="G26" s="36">
        <f t="shared" si="7"/>
        <v>36</v>
      </c>
      <c r="H26" s="33">
        <v>0</v>
      </c>
      <c r="I26" s="33">
        <v>0</v>
      </c>
      <c r="J26" s="33">
        <v>0</v>
      </c>
      <c r="K26" s="33">
        <v>0</v>
      </c>
      <c r="L26" s="2">
        <v>50</v>
      </c>
      <c r="M26" s="33">
        <v>18</v>
      </c>
      <c r="N26" s="33">
        <v>0</v>
      </c>
      <c r="O26" s="15">
        <v>0</v>
      </c>
      <c r="P26" s="3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214.5" customHeight="1" x14ac:dyDescent="0.2">
      <c r="A27" s="14" t="s">
        <v>87</v>
      </c>
      <c r="B27" s="10" t="s">
        <v>88</v>
      </c>
      <c r="C27" s="17" t="s">
        <v>138</v>
      </c>
      <c r="D27" s="35">
        <f>F27/E27*100</f>
        <v>56.465970967783861</v>
      </c>
      <c r="E27" s="2">
        <f>H27+J27+L27+N27</f>
        <v>7694.9</v>
      </c>
      <c r="F27" s="33">
        <f>I27+K27+M27+O27</f>
        <v>4345</v>
      </c>
      <c r="G27" s="36">
        <f t="shared" si="7"/>
        <v>56.465970967783861</v>
      </c>
      <c r="H27" s="33">
        <v>0</v>
      </c>
      <c r="I27" s="33">
        <v>0</v>
      </c>
      <c r="J27" s="33">
        <v>0</v>
      </c>
      <c r="K27" s="33">
        <v>0</v>
      </c>
      <c r="L27" s="2">
        <v>7694.9</v>
      </c>
      <c r="M27" s="33">
        <v>4345</v>
      </c>
      <c r="N27" s="33">
        <v>0</v>
      </c>
      <c r="O27" s="15">
        <v>0</v>
      </c>
      <c r="P27" s="33" t="s">
        <v>24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82.5" customHeight="1" x14ac:dyDescent="0.2">
      <c r="A28" s="13" t="s">
        <v>35</v>
      </c>
      <c r="B28" s="10" t="s">
        <v>24</v>
      </c>
      <c r="C28" s="17" t="s">
        <v>24</v>
      </c>
      <c r="D28" s="35" t="s">
        <v>24</v>
      </c>
      <c r="E28" s="6">
        <f>E29+E30+E31+E32</f>
        <v>2277.7799999999997</v>
      </c>
      <c r="F28" s="6">
        <f>F29+F30+F31+F32</f>
        <v>1418.694</v>
      </c>
      <c r="G28" s="28">
        <f t="shared" si="7"/>
        <v>62.284066064325792</v>
      </c>
      <c r="H28" s="6">
        <f t="shared" ref="H28:O28" si="11">H29+H30+H31+H32</f>
        <v>0</v>
      </c>
      <c r="I28" s="6">
        <f t="shared" si="11"/>
        <v>0</v>
      </c>
      <c r="J28" s="6">
        <f t="shared" si="11"/>
        <v>332.8</v>
      </c>
      <c r="K28" s="6">
        <f t="shared" si="11"/>
        <v>332.8</v>
      </c>
      <c r="L28" s="6">
        <f t="shared" si="11"/>
        <v>1944.98</v>
      </c>
      <c r="M28" s="6">
        <f t="shared" si="11"/>
        <v>1085.894</v>
      </c>
      <c r="N28" s="6">
        <f t="shared" si="11"/>
        <v>0</v>
      </c>
      <c r="O28" s="6">
        <f t="shared" si="11"/>
        <v>0</v>
      </c>
      <c r="P28" s="33" t="s">
        <v>24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93.5" customHeight="1" x14ac:dyDescent="0.2">
      <c r="A29" s="14" t="s">
        <v>36</v>
      </c>
      <c r="B29" s="10" t="s">
        <v>75</v>
      </c>
      <c r="C29" s="17" t="s">
        <v>111</v>
      </c>
      <c r="D29" s="35">
        <v>69.3</v>
      </c>
      <c r="E29" s="2">
        <f>H29+J29+L29+N29</f>
        <v>1877.78</v>
      </c>
      <c r="F29" s="33">
        <f>I29+K29+M29+O29</f>
        <v>1302.08</v>
      </c>
      <c r="G29" s="36">
        <f t="shared" si="7"/>
        <v>69.34145640064331</v>
      </c>
      <c r="H29" s="33">
        <v>0</v>
      </c>
      <c r="I29" s="33">
        <v>0</v>
      </c>
      <c r="J29" s="33">
        <v>332.8</v>
      </c>
      <c r="K29" s="33">
        <v>332.8</v>
      </c>
      <c r="L29" s="2">
        <v>1544.98</v>
      </c>
      <c r="M29" s="33">
        <v>969.28</v>
      </c>
      <c r="N29" s="33">
        <v>0</v>
      </c>
      <c r="O29" s="15">
        <v>0</v>
      </c>
      <c r="P29" s="33" t="s">
        <v>24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45.75" customHeight="1" x14ac:dyDescent="0.2">
      <c r="A30" s="14" t="s">
        <v>65</v>
      </c>
      <c r="B30" s="10" t="s">
        <v>132</v>
      </c>
      <c r="C30" s="17" t="s">
        <v>133</v>
      </c>
      <c r="D30" s="35">
        <v>50</v>
      </c>
      <c r="E30" s="33">
        <v>100</v>
      </c>
      <c r="F30" s="33">
        <f>I30+K30+M30+O30</f>
        <v>40.164000000000001</v>
      </c>
      <c r="G30" s="36">
        <f t="shared" si="7"/>
        <v>40.164000000000001</v>
      </c>
      <c r="H30" s="33">
        <v>0</v>
      </c>
      <c r="I30" s="33">
        <v>0</v>
      </c>
      <c r="J30" s="33">
        <v>0</v>
      </c>
      <c r="K30" s="33">
        <v>0</v>
      </c>
      <c r="L30" s="2">
        <v>100</v>
      </c>
      <c r="M30" s="33">
        <v>40.164000000000001</v>
      </c>
      <c r="N30" s="33">
        <v>0</v>
      </c>
      <c r="O30" s="15">
        <v>0</v>
      </c>
      <c r="P30" s="33" t="s">
        <v>24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240" customHeight="1" x14ac:dyDescent="0.2">
      <c r="A31" s="14" t="s">
        <v>37</v>
      </c>
      <c r="B31" s="10" t="s">
        <v>74</v>
      </c>
      <c r="C31" s="17" t="s">
        <v>119</v>
      </c>
      <c r="D31" s="35">
        <f>F31/E31*100</f>
        <v>38.225000000000001</v>
      </c>
      <c r="E31" s="2">
        <f>H31+J31+L31+N31</f>
        <v>200</v>
      </c>
      <c r="F31" s="33">
        <f>I31+K31+M31+O31</f>
        <v>76.45</v>
      </c>
      <c r="G31" s="36">
        <f t="shared" si="7"/>
        <v>38.225000000000001</v>
      </c>
      <c r="H31" s="33">
        <v>0</v>
      </c>
      <c r="I31" s="33">
        <v>0</v>
      </c>
      <c r="J31" s="33">
        <v>0</v>
      </c>
      <c r="K31" s="33">
        <v>0</v>
      </c>
      <c r="L31" s="2">
        <v>200</v>
      </c>
      <c r="M31" s="33">
        <v>76.45</v>
      </c>
      <c r="N31" s="33">
        <v>0</v>
      </c>
      <c r="O31" s="15">
        <v>0</v>
      </c>
      <c r="P31" s="33" t="s">
        <v>24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88.9" customHeight="1" x14ac:dyDescent="0.2">
      <c r="A32" s="14" t="s">
        <v>38</v>
      </c>
      <c r="B32" s="45" t="s">
        <v>110</v>
      </c>
      <c r="C32" s="17" t="s">
        <v>114</v>
      </c>
      <c r="D32" s="35">
        <v>100</v>
      </c>
      <c r="E32" s="2">
        <f>H32+J32+L32+N32</f>
        <v>100</v>
      </c>
      <c r="F32" s="33">
        <f>I32+K32+M32+O32</f>
        <v>0</v>
      </c>
      <c r="G32" s="36">
        <f t="shared" si="7"/>
        <v>0</v>
      </c>
      <c r="H32" s="33">
        <v>0</v>
      </c>
      <c r="I32" s="33">
        <v>0</v>
      </c>
      <c r="J32" s="33">
        <v>0</v>
      </c>
      <c r="K32" s="33">
        <v>0</v>
      </c>
      <c r="L32" s="2">
        <v>100</v>
      </c>
      <c r="M32" s="33">
        <v>0</v>
      </c>
      <c r="N32" s="33">
        <v>0</v>
      </c>
      <c r="O32" s="15">
        <v>0</v>
      </c>
      <c r="P32" s="33" t="s">
        <v>115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15.5" customHeight="1" x14ac:dyDescent="0.2">
      <c r="A33" s="13" t="s">
        <v>39</v>
      </c>
      <c r="B33" s="10" t="s">
        <v>24</v>
      </c>
      <c r="C33" s="17" t="s">
        <v>24</v>
      </c>
      <c r="D33" s="35" t="s">
        <v>24</v>
      </c>
      <c r="E33" s="6">
        <f>E34+E35+E36</f>
        <v>280</v>
      </c>
      <c r="F33" s="6">
        <f>F34+F35+F36</f>
        <v>196.07999999999998</v>
      </c>
      <c r="G33" s="36">
        <f t="shared" si="7"/>
        <v>70.028571428571411</v>
      </c>
      <c r="H33" s="6">
        <f t="shared" ref="H33:O33" si="12">H34+H35+H36</f>
        <v>0</v>
      </c>
      <c r="I33" s="6">
        <f t="shared" si="12"/>
        <v>0</v>
      </c>
      <c r="J33" s="6">
        <f t="shared" si="12"/>
        <v>0</v>
      </c>
      <c r="K33" s="6">
        <f t="shared" si="12"/>
        <v>0</v>
      </c>
      <c r="L33" s="6">
        <f t="shared" si="12"/>
        <v>280</v>
      </c>
      <c r="M33" s="6">
        <f t="shared" si="12"/>
        <v>196.07999999999998</v>
      </c>
      <c r="N33" s="6">
        <f t="shared" si="12"/>
        <v>0</v>
      </c>
      <c r="O33" s="6">
        <f t="shared" si="12"/>
        <v>0</v>
      </c>
      <c r="P33" s="33" t="s">
        <v>24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s="47" customFormat="1" ht="409.5" customHeight="1" x14ac:dyDescent="0.2">
      <c r="A34" s="14" t="s">
        <v>40</v>
      </c>
      <c r="B34" s="10" t="s">
        <v>120</v>
      </c>
      <c r="C34" s="17" t="s">
        <v>121</v>
      </c>
      <c r="D34" s="35">
        <v>56</v>
      </c>
      <c r="E34" s="2">
        <f>H34+J34+L34+N34</f>
        <v>110</v>
      </c>
      <c r="F34" s="33">
        <f>I34+K34+M34+O34</f>
        <v>56.2</v>
      </c>
      <c r="G34" s="36">
        <f t="shared" si="7"/>
        <v>51.090909090909101</v>
      </c>
      <c r="H34" s="33">
        <v>0</v>
      </c>
      <c r="I34" s="33">
        <v>0</v>
      </c>
      <c r="J34" s="33">
        <v>0</v>
      </c>
      <c r="K34" s="33">
        <v>0</v>
      </c>
      <c r="L34" s="2">
        <v>110</v>
      </c>
      <c r="M34" s="33">
        <v>56.2</v>
      </c>
      <c r="N34" s="33">
        <v>0</v>
      </c>
      <c r="O34" s="15">
        <v>0</v>
      </c>
      <c r="P34" s="33" t="s">
        <v>24</v>
      </c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</row>
    <row r="35" spans="1:27" ht="149.25" customHeight="1" x14ac:dyDescent="0.2">
      <c r="A35" s="14" t="s">
        <v>41</v>
      </c>
      <c r="B35" s="10" t="s">
        <v>83</v>
      </c>
      <c r="C35" s="17" t="s">
        <v>107</v>
      </c>
      <c r="D35" s="35">
        <v>40</v>
      </c>
      <c r="E35" s="2">
        <f t="shared" ref="E35:E36" si="13">H35+J35+L35+N35</f>
        <v>50</v>
      </c>
      <c r="F35" s="33">
        <f t="shared" ref="F35:F36" si="14">I35+K35+M35+O35</f>
        <v>19.88</v>
      </c>
      <c r="G35" s="36">
        <f t="shared" si="7"/>
        <v>39.76</v>
      </c>
      <c r="H35" s="33">
        <v>0</v>
      </c>
      <c r="I35" s="33">
        <v>0</v>
      </c>
      <c r="J35" s="33">
        <v>0</v>
      </c>
      <c r="K35" s="33">
        <v>0</v>
      </c>
      <c r="L35" s="2">
        <v>50</v>
      </c>
      <c r="M35" s="33">
        <v>19.88</v>
      </c>
      <c r="N35" s="33">
        <v>0</v>
      </c>
      <c r="O35" s="15">
        <v>0</v>
      </c>
      <c r="P35" s="33" t="s">
        <v>24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62.25" customHeight="1" x14ac:dyDescent="0.2">
      <c r="A36" s="14" t="s">
        <v>42</v>
      </c>
      <c r="B36" s="10" t="s">
        <v>43</v>
      </c>
      <c r="C36" s="17" t="s">
        <v>139</v>
      </c>
      <c r="D36" s="35">
        <v>100</v>
      </c>
      <c r="E36" s="2">
        <f t="shared" si="13"/>
        <v>120</v>
      </c>
      <c r="F36" s="33">
        <f t="shared" si="14"/>
        <v>120</v>
      </c>
      <c r="G36" s="36">
        <f t="shared" si="7"/>
        <v>100</v>
      </c>
      <c r="H36" s="33">
        <v>0</v>
      </c>
      <c r="I36" s="33">
        <v>0</v>
      </c>
      <c r="J36" s="33">
        <v>0</v>
      </c>
      <c r="K36" s="33">
        <v>0</v>
      </c>
      <c r="L36" s="2">
        <v>120</v>
      </c>
      <c r="M36" s="33">
        <v>120</v>
      </c>
      <c r="N36" s="33">
        <v>0</v>
      </c>
      <c r="O36" s="15">
        <v>0</v>
      </c>
      <c r="P36" s="33" t="s">
        <v>24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81.75" customHeight="1" x14ac:dyDescent="0.2">
      <c r="A37" s="13" t="s">
        <v>44</v>
      </c>
      <c r="B37" s="10" t="s">
        <v>24</v>
      </c>
      <c r="C37" s="17" t="s">
        <v>24</v>
      </c>
      <c r="D37" s="35" t="s">
        <v>24</v>
      </c>
      <c r="E37" s="6">
        <f>E38+E39+E40+E41+E42+E43+E44+E45+E46+E47+E48</f>
        <v>21896.699999999997</v>
      </c>
      <c r="F37" s="6">
        <f>F38+F39+F40+F41+F42+F43+F44+F45+F46+F47+F48</f>
        <v>13840.25</v>
      </c>
      <c r="G37" s="28">
        <f t="shared" si="7"/>
        <v>63.207012928888837</v>
      </c>
      <c r="H37" s="6">
        <f t="shared" ref="H37:O37" si="15">H38+H39+H40+H41+H42+H43+H44+H45+H46+H47+H48</f>
        <v>254.6</v>
      </c>
      <c r="I37" s="6">
        <f t="shared" si="15"/>
        <v>252.6</v>
      </c>
      <c r="J37" s="6">
        <f t="shared" si="15"/>
        <v>4066.8</v>
      </c>
      <c r="K37" s="6">
        <f t="shared" si="15"/>
        <v>2572.8999999999996</v>
      </c>
      <c r="L37" s="6">
        <f t="shared" si="15"/>
        <v>15503.500000000002</v>
      </c>
      <c r="M37" s="6">
        <f t="shared" si="15"/>
        <v>8942.9500000000007</v>
      </c>
      <c r="N37" s="6">
        <f t="shared" si="15"/>
        <v>2071.8000000000002</v>
      </c>
      <c r="O37" s="6">
        <f t="shared" si="15"/>
        <v>2071.8000000000002</v>
      </c>
      <c r="P37" s="33" t="s">
        <v>24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81.75" customHeight="1" x14ac:dyDescent="0.2">
      <c r="A38" s="14" t="s">
        <v>97</v>
      </c>
      <c r="B38" s="48" t="s">
        <v>127</v>
      </c>
      <c r="C38" s="48" t="s">
        <v>108</v>
      </c>
      <c r="D38" s="35">
        <f>F38/E38*100</f>
        <v>8.1666666666666679</v>
      </c>
      <c r="E38" s="2">
        <f>H38+J38+L38+N38</f>
        <v>120</v>
      </c>
      <c r="F38" s="33">
        <f>I38+K38+M38+O38</f>
        <v>9.8000000000000007</v>
      </c>
      <c r="G38" s="36">
        <f t="shared" si="7"/>
        <v>8.1666666666666679</v>
      </c>
      <c r="H38" s="33">
        <v>0</v>
      </c>
      <c r="I38" s="33">
        <v>0</v>
      </c>
      <c r="J38" s="33">
        <v>0</v>
      </c>
      <c r="K38" s="33">
        <v>0</v>
      </c>
      <c r="L38" s="2">
        <v>120</v>
      </c>
      <c r="M38" s="33">
        <v>9.8000000000000007</v>
      </c>
      <c r="N38" s="33">
        <v>0</v>
      </c>
      <c r="O38" s="15">
        <v>0</v>
      </c>
      <c r="P38" s="33" t="s">
        <v>24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76.5" x14ac:dyDescent="0.2">
      <c r="A39" s="14" t="s">
        <v>45</v>
      </c>
      <c r="B39" s="17" t="s">
        <v>46</v>
      </c>
      <c r="C39" s="17" t="s">
        <v>140</v>
      </c>
      <c r="D39" s="35">
        <v>50</v>
      </c>
      <c r="E39" s="2">
        <f t="shared" ref="E39:E41" si="16">H39+J39+L39+N39</f>
        <v>270</v>
      </c>
      <c r="F39" s="33">
        <f t="shared" ref="F39:F41" si="17">I39+K39+M39+O39</f>
        <v>0</v>
      </c>
      <c r="G39" s="36">
        <f t="shared" si="7"/>
        <v>0</v>
      </c>
      <c r="H39" s="33">
        <v>0</v>
      </c>
      <c r="I39" s="33">
        <v>0</v>
      </c>
      <c r="J39" s="33">
        <v>0</v>
      </c>
      <c r="K39" s="33">
        <v>0</v>
      </c>
      <c r="L39" s="2">
        <v>270</v>
      </c>
      <c r="M39" s="33">
        <v>0</v>
      </c>
      <c r="N39" s="33">
        <v>0</v>
      </c>
      <c r="O39" s="15">
        <v>0</v>
      </c>
      <c r="P39" s="33" t="s">
        <v>24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67.5" customHeight="1" x14ac:dyDescent="0.2">
      <c r="A40" s="14" t="s">
        <v>47</v>
      </c>
      <c r="B40" s="10" t="s">
        <v>48</v>
      </c>
      <c r="C40" s="17" t="s">
        <v>102</v>
      </c>
      <c r="D40" s="35">
        <v>100</v>
      </c>
      <c r="E40" s="2">
        <f t="shared" si="16"/>
        <v>2166.9</v>
      </c>
      <c r="F40" s="33">
        <f t="shared" si="17"/>
        <v>2166.9</v>
      </c>
      <c r="G40" s="36">
        <f t="shared" si="7"/>
        <v>100</v>
      </c>
      <c r="H40" s="33">
        <v>0</v>
      </c>
      <c r="I40" s="33">
        <v>0</v>
      </c>
      <c r="J40" s="33">
        <v>1487.1</v>
      </c>
      <c r="K40" s="33">
        <v>1487.1</v>
      </c>
      <c r="L40" s="2">
        <v>500</v>
      </c>
      <c r="M40" s="33">
        <v>500</v>
      </c>
      <c r="N40" s="33">
        <v>179.8</v>
      </c>
      <c r="O40" s="15">
        <v>179.8</v>
      </c>
      <c r="P40" s="33" t="s">
        <v>24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37.25" customHeight="1" x14ac:dyDescent="0.2">
      <c r="A41" s="14" t="s">
        <v>49</v>
      </c>
      <c r="B41" s="10" t="s">
        <v>81</v>
      </c>
      <c r="C41" s="10" t="s">
        <v>103</v>
      </c>
      <c r="D41" s="35">
        <v>40</v>
      </c>
      <c r="E41" s="2">
        <f t="shared" si="16"/>
        <v>50</v>
      </c>
      <c r="F41" s="33">
        <f t="shared" si="17"/>
        <v>20</v>
      </c>
      <c r="G41" s="36">
        <f t="shared" si="7"/>
        <v>40</v>
      </c>
      <c r="H41" s="33">
        <v>0</v>
      </c>
      <c r="I41" s="33">
        <v>0</v>
      </c>
      <c r="J41" s="33">
        <v>0</v>
      </c>
      <c r="K41" s="33">
        <v>0</v>
      </c>
      <c r="L41" s="2">
        <v>50</v>
      </c>
      <c r="M41" s="33">
        <v>20</v>
      </c>
      <c r="N41" s="33">
        <v>0</v>
      </c>
      <c r="O41" s="15">
        <v>0</v>
      </c>
      <c r="P41" s="33" t="s">
        <v>24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54.5" customHeight="1" x14ac:dyDescent="0.2">
      <c r="A42" s="14" t="s">
        <v>50</v>
      </c>
      <c r="B42" s="10" t="s">
        <v>91</v>
      </c>
      <c r="C42" s="17" t="s">
        <v>104</v>
      </c>
      <c r="D42" s="35">
        <v>98</v>
      </c>
      <c r="E42" s="2">
        <f t="shared" ref="E42:E44" si="18">H42+J42+L42+N42</f>
        <v>200</v>
      </c>
      <c r="F42" s="33">
        <f t="shared" ref="F42:F44" si="19">I42+K42+M42+O42</f>
        <v>195</v>
      </c>
      <c r="G42" s="36">
        <f t="shared" si="7"/>
        <v>97.5</v>
      </c>
      <c r="H42" s="33">
        <v>0</v>
      </c>
      <c r="I42" s="33">
        <v>0</v>
      </c>
      <c r="J42" s="33">
        <v>0</v>
      </c>
      <c r="K42" s="33">
        <v>0</v>
      </c>
      <c r="L42" s="2">
        <v>200</v>
      </c>
      <c r="M42" s="33">
        <v>195</v>
      </c>
      <c r="N42" s="33">
        <v>0</v>
      </c>
      <c r="O42" s="15">
        <v>0</v>
      </c>
      <c r="P42" s="33" t="s">
        <v>24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88.25" customHeight="1" x14ac:dyDescent="0.2">
      <c r="A43" s="14" t="s">
        <v>51</v>
      </c>
      <c r="B43" s="10" t="s">
        <v>82</v>
      </c>
      <c r="C43" s="17" t="s">
        <v>105</v>
      </c>
      <c r="D43" s="35">
        <f>F43/E43*100</f>
        <v>53.384852686848539</v>
      </c>
      <c r="E43" s="2">
        <f t="shared" si="18"/>
        <v>6418.3</v>
      </c>
      <c r="F43" s="33">
        <f t="shared" si="19"/>
        <v>3426.4</v>
      </c>
      <c r="G43" s="36">
        <f t="shared" si="7"/>
        <v>53.384852686848539</v>
      </c>
      <c r="H43" s="33">
        <v>0</v>
      </c>
      <c r="I43" s="33">
        <v>0</v>
      </c>
      <c r="J43" s="33">
        <v>0</v>
      </c>
      <c r="K43" s="33">
        <v>0</v>
      </c>
      <c r="L43" s="2">
        <v>6418.3</v>
      </c>
      <c r="M43" s="33">
        <v>3426.4</v>
      </c>
      <c r="N43" s="33">
        <v>0</v>
      </c>
      <c r="O43" s="15">
        <v>0</v>
      </c>
      <c r="P43" s="33" t="s">
        <v>24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36.5" customHeight="1" x14ac:dyDescent="0.2">
      <c r="A44" s="14" t="s">
        <v>61</v>
      </c>
      <c r="B44" s="10" t="s">
        <v>130</v>
      </c>
      <c r="C44" s="10" t="s">
        <v>145</v>
      </c>
      <c r="D44" s="35">
        <v>15</v>
      </c>
      <c r="E44" s="2">
        <f t="shared" si="18"/>
        <v>35</v>
      </c>
      <c r="F44" s="33">
        <f t="shared" si="19"/>
        <v>1.3</v>
      </c>
      <c r="G44" s="36">
        <f t="shared" si="7"/>
        <v>3.7142857142857144</v>
      </c>
      <c r="H44" s="33">
        <v>0</v>
      </c>
      <c r="I44" s="33">
        <v>0</v>
      </c>
      <c r="J44" s="33">
        <v>35</v>
      </c>
      <c r="K44" s="33">
        <v>1.3</v>
      </c>
      <c r="L44" s="2">
        <v>0</v>
      </c>
      <c r="M44" s="33">
        <v>0</v>
      </c>
      <c r="N44" s="33">
        <v>0</v>
      </c>
      <c r="O44" s="15">
        <v>0</v>
      </c>
      <c r="P44" s="49" t="s">
        <v>24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63.75" x14ac:dyDescent="0.2">
      <c r="A45" s="14" t="s">
        <v>52</v>
      </c>
      <c r="B45" s="10" t="s">
        <v>92</v>
      </c>
      <c r="C45" s="10" t="s">
        <v>129</v>
      </c>
      <c r="D45" s="35">
        <v>99.7</v>
      </c>
      <c r="E45" s="50">
        <f t="shared" ref="E45:F48" si="20">H45+J45+L45+N45</f>
        <v>3289.8</v>
      </c>
      <c r="F45" s="33">
        <f t="shared" si="20"/>
        <v>3278.7</v>
      </c>
      <c r="G45" s="36">
        <f t="shared" si="7"/>
        <v>99.662593470727685</v>
      </c>
      <c r="H45" s="33">
        <v>254.6</v>
      </c>
      <c r="I45" s="33">
        <v>252.6</v>
      </c>
      <c r="J45" s="33">
        <v>1093.2</v>
      </c>
      <c r="K45" s="33">
        <v>1084.5</v>
      </c>
      <c r="L45" s="2">
        <v>50</v>
      </c>
      <c r="M45" s="33">
        <v>49.6</v>
      </c>
      <c r="N45" s="33">
        <v>1892</v>
      </c>
      <c r="O45" s="15">
        <v>1892</v>
      </c>
      <c r="P45" s="33" t="s">
        <v>24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00.5" customHeight="1" x14ac:dyDescent="0.2">
      <c r="A46" s="14" t="s">
        <v>53</v>
      </c>
      <c r="B46" s="45" t="s">
        <v>143</v>
      </c>
      <c r="C46" s="17" t="s">
        <v>144</v>
      </c>
      <c r="D46" s="35">
        <v>65</v>
      </c>
      <c r="E46" s="2">
        <f t="shared" si="20"/>
        <v>6170.1</v>
      </c>
      <c r="F46" s="33">
        <f t="shared" si="20"/>
        <v>3131.95</v>
      </c>
      <c r="G46" s="36">
        <f t="shared" si="7"/>
        <v>50.760117340075517</v>
      </c>
      <c r="H46" s="33">
        <v>0</v>
      </c>
      <c r="I46" s="33">
        <v>0</v>
      </c>
      <c r="J46" s="33">
        <v>1451.5</v>
      </c>
      <c r="K46" s="33">
        <v>0</v>
      </c>
      <c r="L46" s="2">
        <v>4718.6000000000004</v>
      </c>
      <c r="M46" s="33">
        <v>3131.95</v>
      </c>
      <c r="N46" s="33">
        <v>0</v>
      </c>
      <c r="O46" s="15">
        <v>0</v>
      </c>
      <c r="P46" s="33" t="s">
        <v>24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289.5" customHeight="1" x14ac:dyDescent="0.2">
      <c r="A47" s="14" t="s">
        <v>54</v>
      </c>
      <c r="B47" s="45" t="s">
        <v>73</v>
      </c>
      <c r="C47" s="51" t="s">
        <v>112</v>
      </c>
      <c r="D47" s="31">
        <f>F47/E47*100</f>
        <v>50.69050321604238</v>
      </c>
      <c r="E47" s="2">
        <f t="shared" si="20"/>
        <v>3171.6</v>
      </c>
      <c r="F47" s="33">
        <f t="shared" si="20"/>
        <v>1607.7</v>
      </c>
      <c r="G47" s="36">
        <f t="shared" si="7"/>
        <v>50.69050321604238</v>
      </c>
      <c r="H47" s="33">
        <v>0</v>
      </c>
      <c r="I47" s="33">
        <v>0</v>
      </c>
      <c r="J47" s="33">
        <v>0</v>
      </c>
      <c r="K47" s="33">
        <v>0</v>
      </c>
      <c r="L47" s="2">
        <v>3171.6</v>
      </c>
      <c r="M47" s="33">
        <v>1607.7</v>
      </c>
      <c r="N47" s="33">
        <v>0</v>
      </c>
      <c r="O47" s="15">
        <v>0</v>
      </c>
      <c r="P47" s="33" t="s">
        <v>24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67.5" customHeight="1" x14ac:dyDescent="0.2">
      <c r="A48" s="14" t="s">
        <v>78</v>
      </c>
      <c r="B48" s="45" t="s">
        <v>93</v>
      </c>
      <c r="C48" s="17" t="s">
        <v>109</v>
      </c>
      <c r="D48" s="31">
        <v>50</v>
      </c>
      <c r="E48" s="2">
        <f t="shared" si="20"/>
        <v>5</v>
      </c>
      <c r="F48" s="33">
        <f t="shared" si="20"/>
        <v>2.5</v>
      </c>
      <c r="G48" s="36">
        <f t="shared" si="7"/>
        <v>50</v>
      </c>
      <c r="H48" s="33">
        <v>0</v>
      </c>
      <c r="I48" s="33">
        <v>0</v>
      </c>
      <c r="J48" s="33">
        <v>0</v>
      </c>
      <c r="K48" s="33">
        <v>0</v>
      </c>
      <c r="L48" s="2">
        <v>5</v>
      </c>
      <c r="M48" s="33">
        <v>2.5</v>
      </c>
      <c r="N48" s="33">
        <v>0</v>
      </c>
      <c r="O48" s="15">
        <v>0</v>
      </c>
      <c r="P48" s="3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79.5" customHeight="1" x14ac:dyDescent="0.2">
      <c r="A49" s="13" t="s">
        <v>55</v>
      </c>
      <c r="B49" s="10" t="s">
        <v>24</v>
      </c>
      <c r="C49" s="17" t="s">
        <v>24</v>
      </c>
      <c r="D49" s="35" t="s">
        <v>24</v>
      </c>
      <c r="E49" s="6">
        <f>E50+E51+E53+E54+E56+E52</f>
        <v>3090.3</v>
      </c>
      <c r="F49" s="6">
        <f t="shared" ref="F49:O49" si="21">F50+F51+F53+F54+F56+F52</f>
        <v>1732.357</v>
      </c>
      <c r="G49" s="28">
        <f t="shared" si="7"/>
        <v>56.057890819661516</v>
      </c>
      <c r="H49" s="6">
        <f t="shared" si="21"/>
        <v>0</v>
      </c>
      <c r="I49" s="6">
        <f t="shared" si="21"/>
        <v>0</v>
      </c>
      <c r="J49" s="6">
        <f t="shared" si="21"/>
        <v>0</v>
      </c>
      <c r="K49" s="6">
        <f t="shared" si="21"/>
        <v>0</v>
      </c>
      <c r="L49" s="6">
        <f t="shared" si="21"/>
        <v>3090.3</v>
      </c>
      <c r="M49" s="6">
        <f t="shared" si="21"/>
        <v>1732.357</v>
      </c>
      <c r="N49" s="6">
        <f t="shared" si="21"/>
        <v>0</v>
      </c>
      <c r="O49" s="6">
        <f t="shared" si="21"/>
        <v>0</v>
      </c>
      <c r="P49" s="2" t="s">
        <v>24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234" customHeight="1" x14ac:dyDescent="0.2">
      <c r="A50" s="32" t="s">
        <v>70</v>
      </c>
      <c r="B50" s="10" t="s">
        <v>71</v>
      </c>
      <c r="C50" s="17" t="s">
        <v>128</v>
      </c>
      <c r="D50" s="35" t="s">
        <v>24</v>
      </c>
      <c r="E50" s="2">
        <f t="shared" ref="E50:F52" si="22">H50+J50+L50+N50</f>
        <v>217</v>
      </c>
      <c r="F50" s="2">
        <f t="shared" si="22"/>
        <v>0</v>
      </c>
      <c r="G50" s="36">
        <f t="shared" si="7"/>
        <v>0</v>
      </c>
      <c r="H50" s="2">
        <v>0</v>
      </c>
      <c r="I50" s="2">
        <v>0</v>
      </c>
      <c r="J50" s="2">
        <v>0</v>
      </c>
      <c r="K50" s="2">
        <v>0</v>
      </c>
      <c r="L50" s="2">
        <v>217</v>
      </c>
      <c r="M50" s="2">
        <v>0</v>
      </c>
      <c r="N50" s="2">
        <v>0</v>
      </c>
      <c r="O50" s="2">
        <v>0</v>
      </c>
      <c r="P50" s="3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s="19" customFormat="1" ht="409.5" customHeight="1" x14ac:dyDescent="0.2">
      <c r="A51" s="52" t="s">
        <v>131</v>
      </c>
      <c r="B51" s="53" t="s">
        <v>124</v>
      </c>
      <c r="C51" s="54" t="s">
        <v>123</v>
      </c>
      <c r="D51" s="55">
        <f>F51/E51*100</f>
        <v>66.929619129791689</v>
      </c>
      <c r="E51" s="56">
        <f>H51+J51+L51+N51</f>
        <v>2433.9</v>
      </c>
      <c r="F51" s="57">
        <f t="shared" si="22"/>
        <v>1629</v>
      </c>
      <c r="G51" s="36">
        <f t="shared" si="7"/>
        <v>66.929619129791689</v>
      </c>
      <c r="H51" s="57">
        <v>0</v>
      </c>
      <c r="I51" s="57">
        <v>0</v>
      </c>
      <c r="J51" s="57">
        <v>0</v>
      </c>
      <c r="K51" s="57">
        <v>0</v>
      </c>
      <c r="L51" s="56">
        <v>2433.9</v>
      </c>
      <c r="M51" s="57">
        <v>1629</v>
      </c>
      <c r="N51" s="57">
        <v>0</v>
      </c>
      <c r="O51" s="58">
        <v>0</v>
      </c>
      <c r="P51" s="57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 ht="200.45" customHeight="1" x14ac:dyDescent="0.2">
      <c r="A52" s="14" t="s">
        <v>56</v>
      </c>
      <c r="B52" s="10" t="s">
        <v>77</v>
      </c>
      <c r="C52" s="17" t="s">
        <v>141</v>
      </c>
      <c r="D52" s="35">
        <v>35</v>
      </c>
      <c r="E52" s="2">
        <f>H52+J52+L52+N52</f>
        <v>320</v>
      </c>
      <c r="F52" s="33">
        <f t="shared" si="22"/>
        <v>78.427000000000007</v>
      </c>
      <c r="G52" s="36">
        <f t="shared" si="7"/>
        <v>24.508437500000003</v>
      </c>
      <c r="H52" s="33"/>
      <c r="I52" s="33"/>
      <c r="J52" s="33"/>
      <c r="K52" s="33"/>
      <c r="L52" s="2">
        <v>320</v>
      </c>
      <c r="M52" s="33">
        <v>78.427000000000007</v>
      </c>
      <c r="N52" s="33"/>
      <c r="O52" s="15"/>
      <c r="P52" s="33" t="s">
        <v>24</v>
      </c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86.25" customHeight="1" x14ac:dyDescent="0.2">
      <c r="A53" s="32" t="s">
        <v>57</v>
      </c>
      <c r="B53" s="10" t="s">
        <v>64</v>
      </c>
      <c r="C53" s="17" t="s">
        <v>76</v>
      </c>
      <c r="D53" s="35" t="s">
        <v>24</v>
      </c>
      <c r="E53" s="2">
        <f t="shared" ref="E53:E56" si="23">H53+J53+L53+N53</f>
        <v>10</v>
      </c>
      <c r="F53" s="33">
        <f t="shared" ref="F53:F56" si="24">I53+K53+M53+O53</f>
        <v>0</v>
      </c>
      <c r="G53" s="36">
        <f t="shared" si="7"/>
        <v>0</v>
      </c>
      <c r="H53" s="33">
        <v>0</v>
      </c>
      <c r="I53" s="33">
        <v>0</v>
      </c>
      <c r="J53" s="33">
        <v>0</v>
      </c>
      <c r="K53" s="33">
        <v>0</v>
      </c>
      <c r="L53" s="2">
        <v>10</v>
      </c>
      <c r="M53" s="33">
        <v>0</v>
      </c>
      <c r="N53" s="33">
        <v>0</v>
      </c>
      <c r="O53" s="15">
        <v>0</v>
      </c>
      <c r="P53" s="33" t="s">
        <v>24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s="19" customFormat="1" ht="409.5" customHeight="1" x14ac:dyDescent="0.2">
      <c r="A54" s="59" t="s">
        <v>58</v>
      </c>
      <c r="B54" s="60" t="s">
        <v>79</v>
      </c>
      <c r="C54" s="60" t="s">
        <v>80</v>
      </c>
      <c r="D54" s="61">
        <f>F54/E54*100</f>
        <v>32.376623376623378</v>
      </c>
      <c r="E54" s="62">
        <f t="shared" si="23"/>
        <v>77</v>
      </c>
      <c r="F54" s="63">
        <f t="shared" si="24"/>
        <v>24.93</v>
      </c>
      <c r="G54" s="64">
        <f t="shared" si="7"/>
        <v>32.376623376623378</v>
      </c>
      <c r="H54" s="63">
        <v>0</v>
      </c>
      <c r="I54" s="63">
        <v>0</v>
      </c>
      <c r="J54" s="63">
        <v>0</v>
      </c>
      <c r="K54" s="63">
        <v>0</v>
      </c>
      <c r="L54" s="62">
        <v>77</v>
      </c>
      <c r="M54" s="63">
        <v>24.93</v>
      </c>
      <c r="N54" s="63">
        <v>0</v>
      </c>
      <c r="O54" s="65">
        <v>0</v>
      </c>
      <c r="P54" s="63" t="s">
        <v>24</v>
      </c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</row>
    <row r="55" spans="1:27" s="19" customFormat="1" ht="22.5" customHeight="1" x14ac:dyDescent="0.2">
      <c r="A55" s="66"/>
      <c r="B55" s="67"/>
      <c r="C55" s="67"/>
      <c r="D55" s="68"/>
      <c r="E55" s="69"/>
      <c r="F55" s="70"/>
      <c r="G55" s="71"/>
      <c r="H55" s="70"/>
      <c r="I55" s="70"/>
      <c r="J55" s="70"/>
      <c r="K55" s="70"/>
      <c r="L55" s="69"/>
      <c r="M55" s="70"/>
      <c r="N55" s="70"/>
      <c r="O55" s="72"/>
      <c r="P55" s="70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1:27" ht="143.25" customHeight="1" thickBot="1" x14ac:dyDescent="0.25">
      <c r="A56" s="32" t="s">
        <v>59</v>
      </c>
      <c r="B56" s="73" t="s">
        <v>94</v>
      </c>
      <c r="C56" s="74" t="s">
        <v>128</v>
      </c>
      <c r="D56" s="75" t="s">
        <v>24</v>
      </c>
      <c r="E56" s="76">
        <f t="shared" si="23"/>
        <v>32.4</v>
      </c>
      <c r="F56" s="77">
        <f t="shared" si="24"/>
        <v>0</v>
      </c>
      <c r="G56" s="78">
        <f t="shared" si="7"/>
        <v>0</v>
      </c>
      <c r="H56" s="77">
        <v>0</v>
      </c>
      <c r="I56" s="77">
        <v>0</v>
      </c>
      <c r="J56" s="77">
        <v>0</v>
      </c>
      <c r="K56" s="77">
        <v>0</v>
      </c>
      <c r="L56" s="76">
        <v>32.4</v>
      </c>
      <c r="M56" s="77">
        <v>0</v>
      </c>
      <c r="N56" s="77">
        <v>0</v>
      </c>
      <c r="O56" s="79">
        <v>0</v>
      </c>
      <c r="P56" s="77" t="s">
        <v>24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57.75" customHeight="1" thickBot="1" x14ac:dyDescent="0.25">
      <c r="A57" s="20" t="s">
        <v>60</v>
      </c>
      <c r="B57" s="21" t="s">
        <v>24</v>
      </c>
      <c r="C57" s="22" t="s">
        <v>24</v>
      </c>
      <c r="D57" s="23" t="s">
        <v>24</v>
      </c>
      <c r="E57" s="24">
        <f>E49+E37+E33+E28+E19+E12</f>
        <v>238360.00999999995</v>
      </c>
      <c r="F57" s="29">
        <f>F49+F37+F33+F28+F19+F12</f>
        <v>117965.07699999999</v>
      </c>
      <c r="G57" s="30">
        <f t="shared" si="7"/>
        <v>49.490297051086721</v>
      </c>
      <c r="H57" s="24">
        <f t="shared" ref="H57:O57" si="25">H49+H37+H33+H28+H19+H12</f>
        <v>178379.12</v>
      </c>
      <c r="I57" s="24">
        <f t="shared" si="25"/>
        <v>82695.188999999998</v>
      </c>
      <c r="J57" s="24">
        <f t="shared" si="25"/>
        <v>17984.88</v>
      </c>
      <c r="K57" s="24">
        <f t="shared" si="25"/>
        <v>10533.633999999998</v>
      </c>
      <c r="L57" s="24">
        <f t="shared" si="25"/>
        <v>39924.210000000006</v>
      </c>
      <c r="M57" s="24">
        <f t="shared" si="25"/>
        <v>22664.453999999998</v>
      </c>
      <c r="N57" s="24">
        <f t="shared" si="25"/>
        <v>2071.8000000000002</v>
      </c>
      <c r="O57" s="25">
        <f t="shared" si="25"/>
        <v>2071.8000000000002</v>
      </c>
      <c r="P57" s="26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x14ac:dyDescent="0.2">
      <c r="A58" s="11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x14ac:dyDescent="0.2">
      <c r="F59" s="5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x14ac:dyDescent="0.2"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</sheetData>
  <mergeCells count="36">
    <mergeCell ref="J7:K7"/>
    <mergeCell ref="J8:K8"/>
    <mergeCell ref="L7:M7"/>
    <mergeCell ref="L8:M8"/>
    <mergeCell ref="A2:P2"/>
    <mergeCell ref="A3:P3"/>
    <mergeCell ref="N7:O7"/>
    <mergeCell ref="N8:O8"/>
    <mergeCell ref="A6:A10"/>
    <mergeCell ref="B5:C6"/>
    <mergeCell ref="D5:D10"/>
    <mergeCell ref="E5:P5"/>
    <mergeCell ref="E6:G8"/>
    <mergeCell ref="H6:O6"/>
    <mergeCell ref="P6:P10"/>
    <mergeCell ref="B7:B10"/>
    <mergeCell ref="C7:C10"/>
    <mergeCell ref="H7:I7"/>
    <mergeCell ref="H8:I8"/>
    <mergeCell ref="G9:G10"/>
    <mergeCell ref="B54:B55"/>
    <mergeCell ref="G54:G55"/>
    <mergeCell ref="H54:H55"/>
    <mergeCell ref="I54:I55"/>
    <mergeCell ref="A54:A55"/>
    <mergeCell ref="C54:C55"/>
    <mergeCell ref="D54:D55"/>
    <mergeCell ref="E54:E55"/>
    <mergeCell ref="F54:F55"/>
    <mergeCell ref="J54:J55"/>
    <mergeCell ref="P54:P55"/>
    <mergeCell ref="K54:K55"/>
    <mergeCell ref="L54:L55"/>
    <mergeCell ref="M54:M55"/>
    <mergeCell ref="N54:N55"/>
    <mergeCell ref="O54:O55"/>
  </mergeCells>
  <pageMargins left="0.11811023622047245" right="0.11811023622047245" top="0.15748031496062992" bottom="0.15748031496062992" header="0.31496062992125984" footer="0.31496062992125984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8" sqref="D38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kosylina</cp:lastModifiedBy>
  <cp:lastPrinted>2021-10-06T13:37:07Z</cp:lastPrinted>
  <dcterms:created xsi:type="dcterms:W3CDTF">2021-01-07T11:02:13Z</dcterms:created>
  <dcterms:modified xsi:type="dcterms:W3CDTF">2021-10-08T06:54:06Z</dcterms:modified>
</cp:coreProperties>
</file>