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a.panina\Desktop\"/>
    </mc:Choice>
  </mc:AlternateContent>
  <xr:revisionPtr revIDLastSave="0" documentId="13_ncr:1_{D5CD937A-83E2-4558-B187-935C6B9D3CF2}" xr6:coauthVersionLast="47" xr6:coauthVersionMax="47" xr10:uidLastSave="{00000000-0000-0000-0000-000000000000}"/>
  <bookViews>
    <workbookView xWindow="-120" yWindow="-120" windowWidth="29040" windowHeight="15840" tabRatio="627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D33" i="1"/>
  <c r="D27" i="1"/>
  <c r="H25" i="1"/>
  <c r="J25" i="1"/>
  <c r="H21" i="1"/>
  <c r="J21" i="1"/>
  <c r="J20" i="1"/>
  <c r="J19" i="1"/>
  <c r="H19" i="1"/>
  <c r="J16" i="1"/>
  <c r="J13" i="1"/>
  <c r="H13" i="1"/>
  <c r="F13" i="1"/>
  <c r="D25" i="1" l="1"/>
  <c r="D16" i="1"/>
  <c r="K18" i="1" l="1"/>
  <c r="K50" i="1" s="1"/>
  <c r="J48" i="1"/>
  <c r="J24" i="1"/>
  <c r="H20" i="1"/>
  <c r="H18" i="1" s="1"/>
  <c r="G18" i="1"/>
  <c r="G50" i="1" s="1"/>
  <c r="I18" i="1"/>
  <c r="I50" i="1" s="1"/>
  <c r="J18" i="1"/>
  <c r="J50" i="1" s="1"/>
  <c r="L18" i="1"/>
  <c r="L50" i="1" s="1"/>
  <c r="M18" i="1"/>
  <c r="M50" i="1" s="1"/>
  <c r="F18" i="1"/>
  <c r="F50" i="1" s="1"/>
  <c r="H17" i="1"/>
  <c r="H50" i="1" l="1"/>
  <c r="E15" i="1"/>
  <c r="D15" i="1"/>
  <c r="E47" i="1"/>
  <c r="D47" i="1"/>
  <c r="D49" i="1"/>
  <c r="D48" i="1"/>
  <c r="E19" i="1"/>
  <c r="D19" i="1"/>
  <c r="D34" i="1"/>
  <c r="D13" i="1" l="1"/>
  <c r="E27" i="1" l="1"/>
  <c r="E14" i="1" l="1"/>
  <c r="D14" i="1"/>
  <c r="E17" i="1"/>
  <c r="E40" i="1"/>
  <c r="D17" i="1" l="1"/>
  <c r="D46" i="1"/>
  <c r="D45" i="1"/>
  <c r="E25" i="1" l="1"/>
  <c r="D29" i="1"/>
  <c r="D43" i="1" l="1"/>
  <c r="E43" i="1"/>
  <c r="D28" i="1"/>
  <c r="E44" i="1"/>
  <c r="D44" i="1"/>
  <c r="E49" i="1"/>
  <c r="E48" i="1"/>
  <c r="E46" i="1"/>
  <c r="E45" i="1"/>
  <c r="D42" i="1"/>
  <c r="E42" i="1"/>
  <c r="E41" i="1"/>
  <c r="D41" i="1"/>
  <c r="D40" i="1"/>
  <c r="D37" i="1"/>
  <c r="E37" i="1"/>
  <c r="D38" i="1"/>
  <c r="E38" i="1"/>
  <c r="D39" i="1"/>
  <c r="E39" i="1"/>
  <c r="E34" i="1"/>
  <c r="D35" i="1"/>
  <c r="E35" i="1"/>
  <c r="D36" i="1"/>
  <c r="E36" i="1"/>
  <c r="E33" i="1"/>
  <c r="D31" i="1"/>
  <c r="E31" i="1"/>
  <c r="D32" i="1"/>
  <c r="E32" i="1"/>
  <c r="D30" i="1"/>
  <c r="E30" i="1"/>
  <c r="E29" i="1"/>
  <c r="E28" i="1"/>
  <c r="E26" i="1"/>
  <c r="D26" i="1"/>
  <c r="D20" i="1"/>
  <c r="E20" i="1"/>
  <c r="D21" i="1"/>
  <c r="E21" i="1"/>
  <c r="D22" i="1"/>
  <c r="E22" i="1"/>
  <c r="D23" i="1"/>
  <c r="E23" i="1"/>
  <c r="D24" i="1"/>
  <c r="E24" i="1"/>
  <c r="E18" i="1"/>
  <c r="D18" i="1"/>
  <c r="E16" i="1"/>
  <c r="E13" i="1"/>
  <c r="E12" i="1"/>
  <c r="D12" i="1"/>
  <c r="E50" i="1" l="1"/>
  <c r="D50" i="1"/>
</calcChain>
</file>

<file path=xl/sharedStrings.xml><?xml version="1.0" encoding="utf-8"?>
<sst xmlns="http://schemas.openxmlformats.org/spreadsheetml/2006/main" count="144" uniqueCount="108">
  <si>
    <t>ОТЧЕТ</t>
  </si>
  <si>
    <t>Наименование</t>
  </si>
  <si>
    <t>муниципальной программы (подпрограммы)</t>
  </si>
  <si>
    <t>Объем финансирования муниципальной программы (подпрограммы), тыс. руб.</t>
  </si>
  <si>
    <t>В том числе по источникам</t>
  </si>
  <si>
    <t>план</t>
  </si>
  <si>
    <t>факт</t>
  </si>
  <si>
    <t>-</t>
  </si>
  <si>
    <t>Итого по программам</t>
  </si>
  <si>
    <t>Бюджет Виноградовского муниципального окрга</t>
  </si>
  <si>
    <t>Федеральный бюджет</t>
  </si>
  <si>
    <t>Областной бюджет</t>
  </si>
  <si>
    <t>Всего</t>
  </si>
  <si>
    <t>Фактический результат выполнения мероприятия с указанием причин невыполнения</t>
  </si>
  <si>
    <t>№</t>
  </si>
  <si>
    <t>Ответственный испольнитель, соисполнитель</t>
  </si>
  <si>
    <t>Внебюджетные источники</t>
  </si>
  <si>
    <t>Энергосбережение и повышение энергетической эффективности Виноградовского муниципального округа Архангельской области на 2022 – 2026 годы</t>
  </si>
  <si>
    <t>Чистая вода в Виноградовском муниципальном округе Архангельской области на 2022 – 2024 годы</t>
  </si>
  <si>
    <t>Обеспечение жильем молодых семей Виноградовского муниципального округа Архангельской области на 2022 – 2025 годы</t>
  </si>
  <si>
    <t>Развитие массового жилищного строительства в Виноградовском муниципальном округе Архангельской области на 2022 – 2026 годы</t>
  </si>
  <si>
    <t>Формирование современной городской среды в Виноградовском муниципальном округе Архангельской области на 2022 – 2024 годы</t>
  </si>
  <si>
    <t>Переселение граждан из аварийного жилищного фонда в Виноградовском муниципальном округе Архангельской области на 2022 – 2024 годы</t>
  </si>
  <si>
    <t>Развитие образования в Виноградовском муниципальном округе Архангельской области на 2022 – 2026 годы</t>
  </si>
  <si>
    <t>Развитие физической культуры и спорта на территории Виноградовского муниципального округа Архангельской области на 2022 – 2026 годы</t>
  </si>
  <si>
    <t>Развитие архивного дела в Виноградовском муниципальном округе Архангельской области в 2022 – 2026 годы</t>
  </si>
  <si>
    <t>Развитие туризма на территории Виноградовского муниципального округа Архангельской области на 2022 – 2026 годы</t>
  </si>
  <si>
    <t>Приоритеты социальной политики в сфере социальной защиты граждан в Виноградовском муниципальном округе Архангельской области на 2022 – 2026 годы</t>
  </si>
  <si>
    <t>Профилактика безнадзорности и правонарушений несовершеннолетних и защите их прав в Виноградовском муниципальном округе Архангельской области на 2022 – 2026 годы</t>
  </si>
  <si>
    <t>Развитие НКО в Виноградовском муниципальном округе Архангельской области на 2022 – 2026 годы</t>
  </si>
  <si>
    <t>Развитие малого и среднего предпринимательства на территории Виноградовского муниципального округа Архангельской области на 2022 – 2026 годы</t>
  </si>
  <si>
    <t>Комплексное развитие Виноградовского муниципального округа Архангельской области в части решения вопросов переработки и утилизации бытовых отходов, отнесенных к вопросам местного значения в 2022 – 2026 годах</t>
  </si>
  <si>
    <t>Развитие территориального общественного самоуправления в Виноградовском муниципальном округе Архангельской области на 2022 – 2026 годы</t>
  </si>
  <si>
    <t>Охрана окружающей среды и обеспечение экологической безопасности в Виноградовском муниципальном округе Архангельской области на 2022 – 2026 годы</t>
  </si>
  <si>
    <t>Развитие торговли Виноградовского муниципального округа Архангельской области на 2022 – 2026 годы</t>
  </si>
  <si>
    <t>Комплексное развитие сельских территорий Виноградовского муниципального округа Архангельской области на 2022 – 2026 годы</t>
  </si>
  <si>
    <t>Развитие транспортной и дорожной инфраструктуры в Виноградовском муниципальном округе Архангельской области в 2022 – 2026 годы</t>
  </si>
  <si>
    <t>Защита населения и территорий Виноградовского муниципального округа Архангельской области от чрезвычайных ситуаций, обеспечения пожарной безопасности и безопасности людей на водных объектах на 2022 – 2026 годы</t>
  </si>
  <si>
    <t>Развитие агропромышленного комплекса Виноградовского муниципального округа Архангельской области на 2022 – 2026 годы</t>
  </si>
  <si>
    <t>Формирование законопослушного поведения участников дорожного движения в Виноградовском муниципальном округе Архангельской области на 2022 – 2026 годы</t>
  </si>
  <si>
    <t>Профилактика терроризма и экстремизма на территории Виноградовского муниципального округа Архангельской области на 2022 – 2026 годы</t>
  </si>
  <si>
    <t>Информатизация органов местного самоуправления Виноградовского муниципального округа Архангельской области на 2022 – 2026 годы</t>
  </si>
  <si>
    <t>Культура Виноградовского муниципального округа Архангельской области на 2022 – 2026 годы</t>
  </si>
  <si>
    <t>Молодежь Виноградовского муниципального округа Архангельской области на 2022 – 2026 годы</t>
  </si>
  <si>
    <t>Повышение безопасности дорожного движения в Виноградовском муниципальном округе Архангельской области на 2022 – 2026 годы</t>
  </si>
  <si>
    <t>Улучшение условий и охраны труда на территории Виноградовского муниципального округа Архангельской области на 2022 – 2026 годы</t>
  </si>
  <si>
    <t>Улучшение пожарной безопасности в администрации Виноградовского муниципального округа Архангельской области на 2022 – 2026 годы</t>
  </si>
  <si>
    <t>Противодействие коррупции в Виноградовском муниципальном округе Архангельской области на 2022 – 2026 годы</t>
  </si>
  <si>
    <t>Развитие кадрового потенциала муниципальных бюджетных образовательных учреждений в Виноградовском муниципальном округе Архангельской области на 2022 – 2026 годы</t>
  </si>
  <si>
    <r>
      <t xml:space="preserve">Подпрограмма </t>
    </r>
    <r>
      <rPr>
        <sz val="10"/>
        <color theme="1"/>
        <rFont val="Times New Roman"/>
        <family val="1"/>
      </rPr>
      <t>Обеспечение комплексной безопасности и укрепление материально-технической базы образовательных учреждений Виноградовского муниципального округа Архангельской области на 2022 – 2026 годы</t>
    </r>
  </si>
  <si>
    <r>
      <t xml:space="preserve">Подпрограмма </t>
    </r>
    <r>
      <rPr>
        <sz val="10"/>
        <color theme="1"/>
        <rFont val="Times New Roman"/>
        <family val="1"/>
      </rPr>
      <t>Обеспечение питанием учащихся школ и воспитанников детских садов в Виноградовском муниципальном округе Архангельской области на 2022 – 2026 годы</t>
    </r>
  </si>
  <si>
    <r>
      <t xml:space="preserve">Подпрограмма </t>
    </r>
    <r>
      <rPr>
        <sz val="10"/>
        <color theme="1"/>
        <rFont val="Times New Roman"/>
        <family val="1"/>
      </rPr>
      <t>Организация отдыха, оздоровления и занятости детей и подростков Виноградовского муниципального округа Архангельской области на 2022 – 2026 годы</t>
    </r>
  </si>
  <si>
    <r>
      <t xml:space="preserve">Подпрограмма </t>
    </r>
    <r>
      <rPr>
        <sz val="10"/>
        <color theme="1"/>
        <rFont val="Times New Roman"/>
        <family val="1"/>
      </rPr>
      <t>Одаренные дети в Виноградовском муниципальном округе Архангельской области в 2022 – 2026 годы</t>
    </r>
  </si>
  <si>
    <r>
      <t xml:space="preserve">Подпрограмма </t>
    </r>
    <r>
      <rPr>
        <sz val="10"/>
        <color theme="1"/>
        <rFont val="Times New Roman"/>
        <family val="1"/>
      </rPr>
      <t>Развитие дополнительного образования в Виноградовском муниципальном округе Архангельской области на 2022 – 2026 годы</t>
    </r>
  </si>
  <si>
    <t>7.1.</t>
  </si>
  <si>
    <t>7.2.</t>
  </si>
  <si>
    <t>7.3.</t>
  </si>
  <si>
    <t>7.4.</t>
  </si>
  <si>
    <t>7.5.</t>
  </si>
  <si>
    <t>Комитет по управлению имуществом, ЖКХ и земельным отношениям Виноградовского муниципального округа</t>
  </si>
  <si>
    <t>Отдел архитектуры и строительства администрации Виноградовского муниципального округа</t>
  </si>
  <si>
    <t>Управление образования Виноградовского муниципального округа</t>
  </si>
  <si>
    <t>Управление культуры, туризма, молодежной политики и спорта Виноградовского муниципального округа</t>
  </si>
  <si>
    <t>Архивный отдел администрации Виноградовского муниципального округа</t>
  </si>
  <si>
    <t xml:space="preserve">Заместитель главы администрации Виноградовского муниципального округа по социальным вопросам </t>
  </si>
  <si>
    <t>Отдел экономики администрации Виноградовского муниципального округа</t>
  </si>
  <si>
    <t>Отдел по защите населения и территории от чрезвычайных ситуаций и гражданской обороне администрации Виноградовского муниципального округа</t>
  </si>
  <si>
    <t>Отдел дорожной деятельности, транспорта, благоустройства и экологии администрации Виноградовского муниципального округа</t>
  </si>
  <si>
    <t>Отдел АПК и торговли администрации Виноградовского муниципального округа</t>
  </si>
  <si>
    <t>Отдел информационных технологий и защиты информации администрации Виноградовского муниципального округа</t>
  </si>
  <si>
    <t>Юридический отдел администрации Виноградовского муниципального округа</t>
  </si>
  <si>
    <t>Заключен договор подряда на выполнение комплексных кадастровых работ № 122-7/М/Ю от 21.02.2022.
Срок окончания выполнения работ по договору 15 ноября 2022 года.</t>
  </si>
  <si>
    <t>Заключено 3 контракта на благоустройство 2 общественных территорий в п. Березник, реализация контрактов в 4 квартале.</t>
  </si>
  <si>
    <t>Реализация мероприятий по строительству и выкупу жилых помещений предусмотрена в 4 квартале.</t>
  </si>
  <si>
    <t>Мероприятия запланированы на 2, 3 квартал</t>
  </si>
  <si>
    <t>Охват детей в возрасте от 5 до 18 лет, имеющих право на получение дополнительного образования в рамках системы персонифицированного финансирования – не менее 25%</t>
  </si>
  <si>
    <t>Проведена олимпиада школьников</t>
  </si>
  <si>
    <t>На официальном сайте Виноградовского муниципального округа в разделе «Стоп коррупция» размещено 1 распоряжение и 11 постановлений администрации Виноградовского муниципального округа, 2 решения муниципального  Собрания  Виноградовского муниципального округа, 1 методический материал о предоставлении сведений о доходах в 2022 году</t>
  </si>
  <si>
    <t>Выплата стипендии 3 студентам, заключившим договор о целевом обучении</t>
  </si>
  <si>
    <t>Денежные средства будут использованы в 3 квартале 2022 года в летний период.</t>
  </si>
  <si>
    <t>О РЕАЛИЗАЦИИ МУНИЦИПАЛЬНЫХ ПРОГРАММ ЗА 2 квартал 2022 ГОДА</t>
  </si>
  <si>
    <t>Проведена изоляция 2 участков тепловых сетей в п. Березник, ул. Уборевича и ул. П. Виноградова д. 201. Остальные средства запланированы на 2-3 квартал в период подготовки к ОЗП.</t>
  </si>
  <si>
    <t>Заключены контракты по мероприятиям, (строительство водопровода в п. Березник, разработка ПСД водопровод п. Рочегда), реализация в 4 квартале. Проведен стройконтроль за 6 месяцев.</t>
  </si>
  <si>
    <t>Выданы сертификаты 4 семьям, остаток бюджетных средств будет исполнен, если поступят бюджетные средства из федерального и областного бюджетовю</t>
  </si>
  <si>
    <t>Обеспечение бесплатным горячим питанием льготных категорий учащихся в 1 полугодие</t>
  </si>
  <si>
    <t>Оздоровление и занятость детей в летний период</t>
  </si>
  <si>
    <t>Приняли участие в 8 региональных соревнованиях по различным видам спорта, замена старого светового оборудования на новое и дополнительная установка новых светильников на лыжне по адресу пер. Новый. Приобретена наградная атрибутика.</t>
  </si>
  <si>
    <t>Проведен День работника культуры 27 марта, День Победы 9 мая, укрепление материально-технической базы МБУК «Осиновский центр культуры», МБУ «Усть-Ваеньгский Центр культуры», повышение заработной платы работникам учреждений культуры КДУ и музея, оплата коммунальных услуг специалистам учреждений культуры в 1 кваратале, формирование книжных фондов библиотечной системы. Пошив костюмов хору.</t>
  </si>
  <si>
    <t>Проведение акции "Сообщи, где торгуют смертью", "Свеча памяти", "Открытка Победы", "Георгиевская ленточка", акции волотерского клуба "Бумеранг добра". Проведен молодежный фестиваль "Альтернатива 19". Проведено профориентационное мероприятие в п. Рочегда. Остальные мероприятия запланированы в течение года.</t>
  </si>
  <si>
    <t>Снято финансирование во 2 квартале.</t>
  </si>
  <si>
    <t>Оказана материальная помощь 1 гражданину, оказавшемуся в трудной жизненной ситуации. Поздравили 52 гражданина с юилейными датами.</t>
  </si>
  <si>
    <t>Получена областная субсидия для реализации программы. Объявлен конкурс НКО до 20 июля 2022 года.</t>
  </si>
  <si>
    <t>Содержание контейнерных площадок в 1 полугодие</t>
  </si>
  <si>
    <t>Проведен конкурс проектов ТОС. Поддержано 19 проектов. Начата реализация, заключение договоров 2, 3 квартал.</t>
  </si>
  <si>
    <t>Проведены субботники по округу. Остальные мероприятия запланированы в 3, 4 кварталах</t>
  </si>
  <si>
    <t>Денежные средства будут использоваться в течение 3, 4кварталов.
В настоящее время проводится доработка документов</t>
  </si>
  <si>
    <t xml:space="preserve">Денежные средства будут использованы во 3, 4 квараталах 2022 года </t>
  </si>
  <si>
    <t>Изготовлено 100 знаков пожарной безопасности «Пожарный водоисточник» и направляющих знаков пути движения к месту нахождения источника водоснабжения. Изготовлено 75 аншлагов и
 950 памяток для информирования населения способом защиты от ЧС и ГО аншлагов и запрещающих знаков в опасных местах для купания и местах выхода на лед. Произведена транспортировка 2 трупов. Оплата труда ЕДДС за 1 полугодие. Проведено обустройство минерализованных полос 10,3 км.</t>
  </si>
  <si>
    <t>Проведено обследование земель на предмет зарастания борщевиком Сосновского, при содействии с ФГБУ САС «Архангельская» изготовлены карты с указанием очагов произрастания борщевика на территории Виноградовского округа .Остальные мероприятия будут проводиться в 3, 4 квартале текущего года, по мере роста борщевика Сосновского.</t>
  </si>
  <si>
    <t>Финансовые средства будут потрачены в 3 квартале 2022 года на оплату услуг дорожного радио.</t>
  </si>
  <si>
    <t>Приобретены тех поддержка на 1 год СЭД Дело, 4 комплекта ПК, катушка кабеля, 1 камера для видеонаблюдения, оплата услуг спецсвязи	, Ростелеком. Приобретен программный продукт Гранд-Смета.</t>
  </si>
  <si>
    <t>Замена деталей огнетушителей-2 шт., перезарядка  огнетушителей -5 шт., остальные мероприятия будут реализованы в 3, 4 кварталах 2022 года</t>
  </si>
  <si>
    <t>Развитие системы инициативного бюджетирования в Виноградовском муниципальном округе Архангельской области на 2022 – 2026 годы</t>
  </si>
  <si>
    <t>Проведен конкурс инициативных проектов граждан. Поддержано 9 проектов. Реализация проектов в 3, 4 кварталах 2022 года.</t>
  </si>
  <si>
    <t>Компенсированы убытки перевозикам автобусных маршрутов общего пользования за 1 полугодие, оказание транспортных услуг водным транспортом во 2 квартале, содержание и ремонт дорог в 1 полугодие</t>
  </si>
  <si>
    <t>Проведение обязательных предрейсовых медосмотров водителей (4 чел.) в 2 кв.2022 года, остальные мероприятия будут реализованы в 3, 4 кварталах 2022 года</t>
  </si>
  <si>
    <t>Выдано свидетельство о предоставлении социальной выплаты на строительство жилья на сельских территориях №110 от 22 марта 2022 года</t>
  </si>
  <si>
    <t>7 гражданам предоставлена компенсация расходов по лечению от алкогольной зависимости, остальные мероприятия в течение года реализуются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</si>
</sst>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2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3"/>
  <sheetViews>
    <sheetView tabSelected="1" topLeftCell="B25" zoomScaleNormal="100" workbookViewId="0">
      <selection activeCell="N30" sqref="N30"/>
    </sheetView>
  </sheetViews>
  <sheetFormatPr defaultColWidth="9.140625" defaultRowHeight="12.75" x14ac:dyDescent="0.2"/>
  <cols>
    <col min="1" max="1" width="9.140625" style="9"/>
    <col min="2" max="2" width="32" style="7" customWidth="1"/>
    <col min="3" max="3" width="16.5703125" style="4" customWidth="1"/>
    <col min="4" max="4" width="10.7109375" style="3" customWidth="1"/>
    <col min="5" max="5" width="12" style="3" customWidth="1"/>
    <col min="6" max="6" width="10.28515625" style="3" customWidth="1"/>
    <col min="7" max="7" width="11" style="3" customWidth="1"/>
    <col min="8" max="8" width="10.140625" style="3" customWidth="1"/>
    <col min="9" max="9" width="11.140625" style="3" customWidth="1"/>
    <col min="10" max="10" width="10.85546875" style="5" customWidth="1"/>
    <col min="11" max="11" width="12.140625" style="3" customWidth="1"/>
    <col min="12" max="12" width="9.5703125" style="3" customWidth="1"/>
    <col min="13" max="13" width="8.7109375" style="6" customWidth="1"/>
    <col min="14" max="14" width="45.28515625" style="41" customWidth="1"/>
    <col min="15" max="16384" width="9.140625" style="1"/>
  </cols>
  <sheetData>
    <row r="1" spans="1:24" ht="15.75" customHeight="1" x14ac:dyDescent="0.2">
      <c r="B1" s="8"/>
    </row>
    <row r="2" spans="1:24" ht="20.25" customHeight="1" x14ac:dyDescent="0.2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24" ht="20.25" customHeight="1" x14ac:dyDescent="0.2">
      <c r="B3" s="48" t="s">
        <v>80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24" x14ac:dyDescent="0.2">
      <c r="B4" s="9"/>
    </row>
    <row r="5" spans="1:24" ht="12.75" customHeight="1" x14ac:dyDescent="0.2">
      <c r="A5" s="63" t="s">
        <v>14</v>
      </c>
      <c r="B5" s="29" t="s">
        <v>1</v>
      </c>
      <c r="C5" s="52" t="s">
        <v>15</v>
      </c>
      <c r="D5" s="53" t="s">
        <v>3</v>
      </c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24" ht="25.5" customHeight="1" x14ac:dyDescent="0.2">
      <c r="A6" s="64"/>
      <c r="B6" s="49" t="s">
        <v>2</v>
      </c>
      <c r="C6" s="52"/>
      <c r="D6" s="53" t="s">
        <v>12</v>
      </c>
      <c r="E6" s="53"/>
      <c r="F6" s="53" t="s">
        <v>4</v>
      </c>
      <c r="G6" s="53"/>
      <c r="H6" s="53"/>
      <c r="I6" s="53"/>
      <c r="J6" s="53"/>
      <c r="K6" s="53"/>
      <c r="L6" s="53"/>
      <c r="M6" s="54"/>
      <c r="N6" s="53" t="s">
        <v>13</v>
      </c>
    </row>
    <row r="7" spans="1:24" ht="15.75" customHeight="1" x14ac:dyDescent="0.2">
      <c r="A7" s="64"/>
      <c r="B7" s="50"/>
      <c r="C7" s="52"/>
      <c r="D7" s="53"/>
      <c r="E7" s="53"/>
      <c r="F7" s="55" t="s">
        <v>10</v>
      </c>
      <c r="G7" s="56"/>
      <c r="H7" s="55" t="s">
        <v>11</v>
      </c>
      <c r="I7" s="56"/>
      <c r="J7" s="55" t="s">
        <v>9</v>
      </c>
      <c r="K7" s="56"/>
      <c r="L7" s="55" t="s">
        <v>16</v>
      </c>
      <c r="M7" s="56"/>
      <c r="N7" s="53"/>
    </row>
    <row r="8" spans="1:24" x14ac:dyDescent="0.2">
      <c r="A8" s="64"/>
      <c r="B8" s="50"/>
      <c r="C8" s="52"/>
      <c r="D8" s="53"/>
      <c r="E8" s="53"/>
      <c r="F8" s="57"/>
      <c r="G8" s="58"/>
      <c r="H8" s="57"/>
      <c r="I8" s="58"/>
      <c r="J8" s="57"/>
      <c r="K8" s="58"/>
      <c r="L8" s="57"/>
      <c r="M8" s="58"/>
      <c r="N8" s="53"/>
    </row>
    <row r="9" spans="1:24" x14ac:dyDescent="0.2">
      <c r="A9" s="64"/>
      <c r="B9" s="50"/>
      <c r="C9" s="52"/>
      <c r="D9" s="59" t="s">
        <v>5</v>
      </c>
      <c r="E9" s="59" t="s">
        <v>6</v>
      </c>
      <c r="F9" s="59" t="s">
        <v>5</v>
      </c>
      <c r="G9" s="59" t="s">
        <v>6</v>
      </c>
      <c r="H9" s="59" t="s">
        <v>5</v>
      </c>
      <c r="I9" s="59" t="s">
        <v>6</v>
      </c>
      <c r="J9" s="61" t="s">
        <v>5</v>
      </c>
      <c r="K9" s="59" t="s">
        <v>6</v>
      </c>
      <c r="L9" s="59" t="s">
        <v>5</v>
      </c>
      <c r="M9" s="66" t="s">
        <v>6</v>
      </c>
      <c r="N9" s="53"/>
    </row>
    <row r="10" spans="1:24" x14ac:dyDescent="0.2">
      <c r="A10" s="65"/>
      <c r="B10" s="51"/>
      <c r="C10" s="52"/>
      <c r="D10" s="60"/>
      <c r="E10" s="60"/>
      <c r="F10" s="60"/>
      <c r="G10" s="60"/>
      <c r="H10" s="60"/>
      <c r="I10" s="60"/>
      <c r="J10" s="62"/>
      <c r="K10" s="60"/>
      <c r="L10" s="60"/>
      <c r="M10" s="67"/>
      <c r="N10" s="53"/>
    </row>
    <row r="11" spans="1:24" ht="13.5" thickBot="1" x14ac:dyDescent="0.25">
      <c r="A11" s="38">
        <v>1</v>
      </c>
      <c r="B11" s="32">
        <v>2</v>
      </c>
      <c r="C11" s="13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20">
        <v>10</v>
      </c>
      <c r="K11" s="12">
        <v>11</v>
      </c>
      <c r="L11" s="12">
        <v>12</v>
      </c>
      <c r="M11" s="23">
        <v>13</v>
      </c>
      <c r="N11" s="22">
        <v>14</v>
      </c>
    </row>
    <row r="12" spans="1:24" ht="114.75" customHeight="1" thickBot="1" x14ac:dyDescent="0.25">
      <c r="A12" s="39">
        <v>1</v>
      </c>
      <c r="B12" s="44" t="s">
        <v>17</v>
      </c>
      <c r="C12" s="34" t="s">
        <v>59</v>
      </c>
      <c r="D12" s="16">
        <f t="shared" ref="D12:E16" si="0">F12+H12+J12+L12</f>
        <v>6000</v>
      </c>
      <c r="E12" s="16">
        <f t="shared" si="0"/>
        <v>633</v>
      </c>
      <c r="F12" s="16">
        <v>0</v>
      </c>
      <c r="G12" s="16">
        <v>0</v>
      </c>
      <c r="H12" s="16">
        <v>6000</v>
      </c>
      <c r="I12" s="16">
        <v>633</v>
      </c>
      <c r="J12" s="16">
        <v>0</v>
      </c>
      <c r="K12" s="16">
        <v>0</v>
      </c>
      <c r="L12" s="16">
        <v>0</v>
      </c>
      <c r="M12" s="24">
        <v>0</v>
      </c>
      <c r="N12" s="42" t="s">
        <v>81</v>
      </c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11" customHeight="1" thickBot="1" x14ac:dyDescent="0.25">
      <c r="A13" s="39">
        <v>2</v>
      </c>
      <c r="B13" s="44" t="s">
        <v>18</v>
      </c>
      <c r="C13" s="33" t="s">
        <v>59</v>
      </c>
      <c r="D13" s="16">
        <f>F13+H13+J13+L13</f>
        <v>116174.6</v>
      </c>
      <c r="E13" s="16">
        <f t="shared" si="0"/>
        <v>808.8</v>
      </c>
      <c r="F13" s="16">
        <f>102329+3563.2</f>
        <v>105892.2</v>
      </c>
      <c r="G13" s="16">
        <v>791.8</v>
      </c>
      <c r="H13" s="16">
        <f>2088.3+72.7+1863.6+3600</f>
        <v>7624.6</v>
      </c>
      <c r="I13" s="16">
        <v>16.2</v>
      </c>
      <c r="J13" s="16">
        <f>2009.5+356+184.3+3.6+104.4</f>
        <v>2657.8</v>
      </c>
      <c r="K13" s="16">
        <v>0.8</v>
      </c>
      <c r="L13" s="16">
        <v>0</v>
      </c>
      <c r="M13" s="24">
        <v>0</v>
      </c>
      <c r="N13" s="22" t="s">
        <v>82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77.25" customHeight="1" thickBot="1" x14ac:dyDescent="0.25">
      <c r="A14" s="39">
        <v>3</v>
      </c>
      <c r="B14" s="44" t="s">
        <v>19</v>
      </c>
      <c r="C14" s="33" t="s">
        <v>60</v>
      </c>
      <c r="D14" s="16">
        <f t="shared" si="0"/>
        <v>2864.2</v>
      </c>
      <c r="E14" s="16">
        <f t="shared" si="0"/>
        <v>2646</v>
      </c>
      <c r="F14" s="16">
        <v>939.5</v>
      </c>
      <c r="G14" s="16">
        <v>939.5</v>
      </c>
      <c r="H14" s="16">
        <v>833.8</v>
      </c>
      <c r="I14" s="16">
        <v>833.8</v>
      </c>
      <c r="J14" s="16">
        <v>1090.9000000000001</v>
      </c>
      <c r="K14" s="16">
        <v>872.7</v>
      </c>
      <c r="L14" s="16">
        <v>0</v>
      </c>
      <c r="M14" s="24">
        <v>0</v>
      </c>
      <c r="N14" s="22" t="s">
        <v>83</v>
      </c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05" customHeight="1" thickBot="1" x14ac:dyDescent="0.25">
      <c r="A15" s="39">
        <v>4</v>
      </c>
      <c r="B15" s="44" t="s">
        <v>20</v>
      </c>
      <c r="C15" s="33" t="s">
        <v>59</v>
      </c>
      <c r="D15" s="16">
        <f t="shared" si="0"/>
        <v>502.5</v>
      </c>
      <c r="E15" s="16">
        <f t="shared" si="0"/>
        <v>0</v>
      </c>
      <c r="F15" s="16">
        <v>409.5</v>
      </c>
      <c r="G15" s="16">
        <v>0</v>
      </c>
      <c r="H15" s="16">
        <v>45.5</v>
      </c>
      <c r="I15" s="16">
        <v>0</v>
      </c>
      <c r="J15" s="16">
        <v>47.5</v>
      </c>
      <c r="K15" s="16">
        <v>0</v>
      </c>
      <c r="L15" s="16">
        <v>0</v>
      </c>
      <c r="M15" s="24">
        <v>0</v>
      </c>
      <c r="N15" s="2" t="s">
        <v>71</v>
      </c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06.5" customHeight="1" thickBot="1" x14ac:dyDescent="0.25">
      <c r="A16" s="39">
        <v>5</v>
      </c>
      <c r="B16" s="44" t="s">
        <v>21</v>
      </c>
      <c r="C16" s="33" t="s">
        <v>59</v>
      </c>
      <c r="D16" s="16">
        <f t="shared" si="0"/>
        <v>5040.7</v>
      </c>
      <c r="E16" s="16">
        <f t="shared" ref="E16" si="1">G16+I16+K16+M16</f>
        <v>0</v>
      </c>
      <c r="F16" s="16">
        <v>4346</v>
      </c>
      <c r="G16" s="16">
        <v>0</v>
      </c>
      <c r="H16" s="16">
        <v>88.7</v>
      </c>
      <c r="I16" s="16">
        <v>0</v>
      </c>
      <c r="J16" s="16">
        <f>88.7+517.3</f>
        <v>606</v>
      </c>
      <c r="K16" s="16">
        <v>0</v>
      </c>
      <c r="L16" s="16">
        <v>0</v>
      </c>
      <c r="M16" s="24">
        <v>0</v>
      </c>
      <c r="N16" s="22" t="s">
        <v>72</v>
      </c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0.75" customHeight="1" thickBot="1" x14ac:dyDescent="0.25">
      <c r="A17" s="39">
        <v>6</v>
      </c>
      <c r="B17" s="44" t="s">
        <v>22</v>
      </c>
      <c r="C17" s="33" t="s">
        <v>59</v>
      </c>
      <c r="D17" s="16">
        <f t="shared" ref="D17:E19" si="2">F17+H17+J17+L17</f>
        <v>34740.300000000003</v>
      </c>
      <c r="E17" s="16">
        <f t="shared" si="2"/>
        <v>31550.55</v>
      </c>
      <c r="F17" s="16">
        <v>3216</v>
      </c>
      <c r="G17" s="16">
        <v>183.9</v>
      </c>
      <c r="H17" s="16">
        <f>31366.5+58.8</f>
        <v>31425.3</v>
      </c>
      <c r="I17" s="16">
        <v>31335.1</v>
      </c>
      <c r="J17" s="16">
        <v>99</v>
      </c>
      <c r="K17" s="16">
        <v>31.55</v>
      </c>
      <c r="L17" s="16">
        <v>0</v>
      </c>
      <c r="M17" s="24">
        <v>0</v>
      </c>
      <c r="N17" s="22" t="s">
        <v>73</v>
      </c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84.75" customHeight="1" thickBot="1" x14ac:dyDescent="0.25">
      <c r="A18" s="39">
        <v>7</v>
      </c>
      <c r="B18" s="44" t="s">
        <v>23</v>
      </c>
      <c r="C18" s="33" t="s">
        <v>61</v>
      </c>
      <c r="D18" s="16">
        <f t="shared" si="2"/>
        <v>80619.899999999994</v>
      </c>
      <c r="E18" s="16">
        <f t="shared" si="2"/>
        <v>12483.8</v>
      </c>
      <c r="F18" s="16">
        <f>F19+F20+F21+F22+F23</f>
        <v>39109.4</v>
      </c>
      <c r="G18" s="16">
        <f t="shared" ref="G18:M18" si="3">G19+G20+G21+G22+G23</f>
        <v>4062.1</v>
      </c>
      <c r="H18" s="16">
        <f t="shared" si="3"/>
        <v>27182.6</v>
      </c>
      <c r="I18" s="16">
        <f t="shared" si="3"/>
        <v>3102.2000000000003</v>
      </c>
      <c r="J18" s="16">
        <f t="shared" si="3"/>
        <v>14327.9</v>
      </c>
      <c r="K18" s="16">
        <f t="shared" si="3"/>
        <v>5319.5</v>
      </c>
      <c r="L18" s="16">
        <f t="shared" si="3"/>
        <v>0</v>
      </c>
      <c r="M18" s="16">
        <f t="shared" si="3"/>
        <v>0</v>
      </c>
      <c r="N18" s="22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91.5" customHeight="1" thickBot="1" x14ac:dyDescent="0.25">
      <c r="A19" s="39" t="s">
        <v>54</v>
      </c>
      <c r="B19" s="46" t="s">
        <v>49</v>
      </c>
      <c r="C19" s="33" t="s">
        <v>61</v>
      </c>
      <c r="D19" s="16">
        <f t="shared" si="2"/>
        <v>59911.6</v>
      </c>
      <c r="E19" s="16">
        <f t="shared" si="2"/>
        <v>1000</v>
      </c>
      <c r="F19" s="16">
        <v>31249.1</v>
      </c>
      <c r="G19" s="16">
        <v>0</v>
      </c>
      <c r="H19" s="16">
        <f>10800+6000+3472.1+472.1+250+2358.9</f>
        <v>23353.1</v>
      </c>
      <c r="I19" s="16">
        <v>0</v>
      </c>
      <c r="J19" s="16">
        <f>1200+2026.3+472.1+1011+600</f>
        <v>5309.4</v>
      </c>
      <c r="K19" s="16">
        <v>1000</v>
      </c>
      <c r="L19" s="16">
        <v>0</v>
      </c>
      <c r="M19" s="24">
        <v>0</v>
      </c>
      <c r="N19" s="22" t="s">
        <v>74</v>
      </c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78.75" customHeight="1" thickBot="1" x14ac:dyDescent="0.25">
      <c r="A20" s="39" t="s">
        <v>55</v>
      </c>
      <c r="B20" s="46" t="s">
        <v>50</v>
      </c>
      <c r="C20" s="33" t="s">
        <v>61</v>
      </c>
      <c r="D20" s="16">
        <f t="shared" ref="D20:D24" si="4">F20+H20+J20+L20</f>
        <v>9583.4</v>
      </c>
      <c r="E20" s="16">
        <f t="shared" ref="E20:E24" si="5">G20+I20+K20+M20</f>
        <v>4746.2999999999993</v>
      </c>
      <c r="F20" s="16">
        <v>7860.3</v>
      </c>
      <c r="G20" s="16">
        <v>4062.1</v>
      </c>
      <c r="H20" s="16">
        <f>873.4+85.7</f>
        <v>959.1</v>
      </c>
      <c r="I20" s="16">
        <v>486.8</v>
      </c>
      <c r="J20" s="16">
        <f>250+371.9+8.7+100+33.4</f>
        <v>764</v>
      </c>
      <c r="K20" s="16">
        <v>197.4</v>
      </c>
      <c r="L20" s="16">
        <v>0</v>
      </c>
      <c r="M20" s="24">
        <v>0</v>
      </c>
      <c r="N20" s="22" t="s">
        <v>84</v>
      </c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83.25" customHeight="1" thickBot="1" x14ac:dyDescent="0.25">
      <c r="A21" s="39" t="s">
        <v>56</v>
      </c>
      <c r="B21" s="46" t="s">
        <v>51</v>
      </c>
      <c r="C21" s="33" t="s">
        <v>61</v>
      </c>
      <c r="D21" s="16">
        <f t="shared" si="4"/>
        <v>3270.4</v>
      </c>
      <c r="E21" s="16">
        <f t="shared" si="5"/>
        <v>2915.4</v>
      </c>
      <c r="F21" s="16">
        <v>0</v>
      </c>
      <c r="G21" s="16">
        <v>0</v>
      </c>
      <c r="H21" s="16">
        <f>1932.4+688+250</f>
        <v>2870.4</v>
      </c>
      <c r="I21" s="16">
        <v>2615.4</v>
      </c>
      <c r="J21" s="16">
        <f>100+220+80</f>
        <v>400</v>
      </c>
      <c r="K21" s="16">
        <v>300</v>
      </c>
      <c r="L21" s="16">
        <v>0</v>
      </c>
      <c r="M21" s="24">
        <v>0</v>
      </c>
      <c r="N21" s="40" t="s">
        <v>85</v>
      </c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75.75" customHeight="1" thickBot="1" x14ac:dyDescent="0.25">
      <c r="A22" s="39" t="s">
        <v>57</v>
      </c>
      <c r="B22" s="46" t="s">
        <v>52</v>
      </c>
      <c r="C22" s="33" t="s">
        <v>61</v>
      </c>
      <c r="D22" s="16">
        <f t="shared" si="4"/>
        <v>100</v>
      </c>
      <c r="E22" s="16">
        <f t="shared" si="5"/>
        <v>26.1</v>
      </c>
      <c r="F22" s="16">
        <v>0</v>
      </c>
      <c r="G22" s="16">
        <v>0</v>
      </c>
      <c r="H22" s="16">
        <v>0</v>
      </c>
      <c r="I22" s="16">
        <v>0</v>
      </c>
      <c r="J22" s="16">
        <v>100</v>
      </c>
      <c r="K22" s="16">
        <v>26.1</v>
      </c>
      <c r="L22" s="16">
        <v>0</v>
      </c>
      <c r="M22" s="24">
        <v>0</v>
      </c>
      <c r="N22" s="22" t="s">
        <v>76</v>
      </c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70.5" customHeight="1" thickBot="1" x14ac:dyDescent="0.25">
      <c r="A23" s="39" t="s">
        <v>58</v>
      </c>
      <c r="B23" s="46" t="s">
        <v>53</v>
      </c>
      <c r="C23" s="33" t="s">
        <v>61</v>
      </c>
      <c r="D23" s="16">
        <f t="shared" si="4"/>
        <v>7754.5</v>
      </c>
      <c r="E23" s="16">
        <f t="shared" si="5"/>
        <v>3796</v>
      </c>
      <c r="F23" s="16">
        <v>0</v>
      </c>
      <c r="G23" s="16">
        <v>0</v>
      </c>
      <c r="H23" s="16">
        <v>0</v>
      </c>
      <c r="I23" s="16">
        <v>0</v>
      </c>
      <c r="J23" s="16">
        <v>7754.5</v>
      </c>
      <c r="K23" s="16">
        <v>3796</v>
      </c>
      <c r="L23" s="16">
        <v>0</v>
      </c>
      <c r="M23" s="24">
        <v>0</v>
      </c>
      <c r="N23" s="22" t="s">
        <v>75</v>
      </c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90.75" customHeight="1" thickBot="1" x14ac:dyDescent="0.25">
      <c r="A24" s="39">
        <v>8</v>
      </c>
      <c r="B24" s="44" t="s">
        <v>24</v>
      </c>
      <c r="C24" s="33" t="s">
        <v>62</v>
      </c>
      <c r="D24" s="16">
        <f t="shared" si="4"/>
        <v>2375</v>
      </c>
      <c r="E24" s="16">
        <f t="shared" si="5"/>
        <v>200.4</v>
      </c>
      <c r="F24" s="16">
        <v>0</v>
      </c>
      <c r="G24" s="16">
        <v>0</v>
      </c>
      <c r="H24" s="16">
        <v>1800</v>
      </c>
      <c r="I24" s="16">
        <v>0</v>
      </c>
      <c r="J24" s="16">
        <f>275+180+110+10</f>
        <v>575</v>
      </c>
      <c r="K24" s="16">
        <v>200.4</v>
      </c>
      <c r="L24" s="16">
        <v>0</v>
      </c>
      <c r="M24" s="24">
        <v>0</v>
      </c>
      <c r="N24" s="22" t="s">
        <v>86</v>
      </c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09.5" customHeight="1" thickBot="1" x14ac:dyDescent="0.25">
      <c r="A25" s="39">
        <v>9</v>
      </c>
      <c r="B25" s="44" t="s">
        <v>42</v>
      </c>
      <c r="C25" s="33" t="s">
        <v>62</v>
      </c>
      <c r="D25" s="16">
        <f t="shared" ref="D25:E30" si="6">F25+H25+J25+L25</f>
        <v>9814.7999999999993</v>
      </c>
      <c r="E25" s="16">
        <f t="shared" si="6"/>
        <v>1854.3</v>
      </c>
      <c r="F25" s="16">
        <v>235.9</v>
      </c>
      <c r="G25" s="16">
        <v>235.9</v>
      </c>
      <c r="H25" s="16">
        <f>18.7+64.6+26.2+4000+3025.4+600</f>
        <v>7734.9</v>
      </c>
      <c r="I25" s="16">
        <v>1006.9</v>
      </c>
      <c r="J25" s="16">
        <f>465+59.3+885.3+25.9+6.4+102.9+299.2</f>
        <v>1844.0000000000002</v>
      </c>
      <c r="K25" s="16">
        <v>611.5</v>
      </c>
      <c r="L25" s="16">
        <v>0</v>
      </c>
      <c r="M25" s="24">
        <v>0</v>
      </c>
      <c r="N25" s="22" t="s">
        <v>87</v>
      </c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91.5" customHeight="1" thickBot="1" x14ac:dyDescent="0.25">
      <c r="A26" s="39">
        <v>10</v>
      </c>
      <c r="B26" s="44" t="s">
        <v>43</v>
      </c>
      <c r="C26" s="33" t="s">
        <v>62</v>
      </c>
      <c r="D26" s="16">
        <f t="shared" si="6"/>
        <v>158</v>
      </c>
      <c r="E26" s="16">
        <f t="shared" si="6"/>
        <v>25.4</v>
      </c>
      <c r="F26" s="16">
        <v>0</v>
      </c>
      <c r="G26" s="16">
        <v>0</v>
      </c>
      <c r="H26" s="16">
        <v>0</v>
      </c>
      <c r="I26" s="16">
        <v>0</v>
      </c>
      <c r="J26" s="16">
        <v>158</v>
      </c>
      <c r="K26" s="16">
        <v>25.4</v>
      </c>
      <c r="L26" s="16">
        <v>0</v>
      </c>
      <c r="M26" s="24">
        <v>0</v>
      </c>
      <c r="N26" s="22" t="s">
        <v>88</v>
      </c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72" customHeight="1" thickBot="1" x14ac:dyDescent="0.25">
      <c r="A27" s="39">
        <v>11</v>
      </c>
      <c r="B27" s="44" t="s">
        <v>25</v>
      </c>
      <c r="C27" s="33" t="s">
        <v>63</v>
      </c>
      <c r="D27" s="16">
        <f t="shared" si="6"/>
        <v>0</v>
      </c>
      <c r="E27" s="16">
        <f t="shared" si="6"/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24">
        <v>0</v>
      </c>
      <c r="N27" s="22" t="s">
        <v>89</v>
      </c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94.5" customHeight="1" thickBot="1" x14ac:dyDescent="0.25">
      <c r="A28" s="39">
        <v>12</v>
      </c>
      <c r="B28" s="44" t="s">
        <v>26</v>
      </c>
      <c r="C28" s="33" t="s">
        <v>62</v>
      </c>
      <c r="D28" s="16">
        <f t="shared" si="6"/>
        <v>0</v>
      </c>
      <c r="E28" s="16">
        <f t="shared" si="6"/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4">
        <v>0</v>
      </c>
      <c r="N28" s="43" t="s">
        <v>89</v>
      </c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88.9" customHeight="1" thickBot="1" x14ac:dyDescent="0.25">
      <c r="A29" s="39">
        <v>13</v>
      </c>
      <c r="B29" s="44" t="s">
        <v>27</v>
      </c>
      <c r="C29" s="33" t="s">
        <v>64</v>
      </c>
      <c r="D29" s="16">
        <f t="shared" si="6"/>
        <v>465</v>
      </c>
      <c r="E29" s="16">
        <f t="shared" si="6"/>
        <v>8.1999999999999993</v>
      </c>
      <c r="F29" s="16">
        <v>0</v>
      </c>
      <c r="G29" s="16">
        <v>0</v>
      </c>
      <c r="H29" s="16">
        <v>0</v>
      </c>
      <c r="I29" s="16">
        <v>0</v>
      </c>
      <c r="J29" s="16">
        <v>465</v>
      </c>
      <c r="K29" s="16">
        <v>8.1999999999999993</v>
      </c>
      <c r="L29" s="16">
        <v>0</v>
      </c>
      <c r="M29" s="24">
        <v>0</v>
      </c>
      <c r="N29" s="22" t="s">
        <v>90</v>
      </c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s="15" customFormat="1" ht="108.75" customHeight="1" thickBot="1" x14ac:dyDescent="0.25">
      <c r="A30" s="39">
        <v>14</v>
      </c>
      <c r="B30" s="44" t="s">
        <v>28</v>
      </c>
      <c r="C30" s="33" t="s">
        <v>64</v>
      </c>
      <c r="D30" s="16">
        <f t="shared" si="6"/>
        <v>55</v>
      </c>
      <c r="E30" s="16">
        <f t="shared" si="6"/>
        <v>25.1</v>
      </c>
      <c r="F30" s="16">
        <v>0</v>
      </c>
      <c r="G30" s="16">
        <v>0</v>
      </c>
      <c r="H30" s="16">
        <v>0</v>
      </c>
      <c r="I30" s="16">
        <v>0</v>
      </c>
      <c r="J30" s="16">
        <v>55</v>
      </c>
      <c r="K30" s="16">
        <v>25.1</v>
      </c>
      <c r="L30" s="16">
        <v>0</v>
      </c>
      <c r="M30" s="24">
        <v>0</v>
      </c>
      <c r="N30" s="22" t="s">
        <v>107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79.5" customHeight="1" thickBot="1" x14ac:dyDescent="0.25">
      <c r="A31" s="39">
        <v>15</v>
      </c>
      <c r="B31" s="44" t="s">
        <v>29</v>
      </c>
      <c r="C31" s="33" t="s">
        <v>65</v>
      </c>
      <c r="D31" s="16">
        <f t="shared" ref="D31:D32" si="7">F31+H31+J31+L31</f>
        <v>573.9</v>
      </c>
      <c r="E31" s="16">
        <f t="shared" ref="E31:E32" si="8">G31+I31+K31+M31</f>
        <v>0</v>
      </c>
      <c r="F31" s="16">
        <v>0</v>
      </c>
      <c r="G31" s="16">
        <v>0</v>
      </c>
      <c r="H31" s="16">
        <v>373.9</v>
      </c>
      <c r="I31" s="16">
        <v>0</v>
      </c>
      <c r="J31" s="16">
        <v>200</v>
      </c>
      <c r="K31" s="16">
        <v>0</v>
      </c>
      <c r="L31" s="16">
        <v>0</v>
      </c>
      <c r="M31" s="24">
        <v>0</v>
      </c>
      <c r="N31" s="22" t="s">
        <v>91</v>
      </c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42.5" customHeight="1" thickBot="1" x14ac:dyDescent="0.25">
      <c r="A32" s="39">
        <v>16</v>
      </c>
      <c r="B32" s="44" t="s">
        <v>44</v>
      </c>
      <c r="C32" s="33" t="s">
        <v>66</v>
      </c>
      <c r="D32" s="16">
        <f t="shared" si="7"/>
        <v>120</v>
      </c>
      <c r="E32" s="16">
        <f t="shared" si="8"/>
        <v>0</v>
      </c>
      <c r="F32" s="16">
        <v>0</v>
      </c>
      <c r="G32" s="16">
        <v>0</v>
      </c>
      <c r="H32" s="16">
        <v>0</v>
      </c>
      <c r="I32" s="16">
        <v>0</v>
      </c>
      <c r="J32" s="16">
        <v>120</v>
      </c>
      <c r="K32" s="16">
        <v>0</v>
      </c>
      <c r="L32" s="16">
        <v>0</v>
      </c>
      <c r="M32" s="24">
        <v>0</v>
      </c>
      <c r="N32" s="22" t="s">
        <v>96</v>
      </c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81.75" customHeight="1" thickBot="1" x14ac:dyDescent="0.25">
      <c r="A33" s="39">
        <v>17</v>
      </c>
      <c r="B33" s="44" t="s">
        <v>30</v>
      </c>
      <c r="C33" s="33" t="s">
        <v>65</v>
      </c>
      <c r="D33" s="16">
        <f>F33+H33+J33+L33</f>
        <v>0</v>
      </c>
      <c r="E33" s="16">
        <f>G33+I33+K33+M33</f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24">
        <v>0</v>
      </c>
      <c r="N33" s="43" t="s">
        <v>89</v>
      </c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15.5" thickBot="1" x14ac:dyDescent="0.25">
      <c r="A34" s="39">
        <v>18</v>
      </c>
      <c r="B34" s="44" t="s">
        <v>31</v>
      </c>
      <c r="C34" s="33" t="s">
        <v>67</v>
      </c>
      <c r="D34" s="16">
        <f t="shared" ref="D34:D36" si="9">F34+H34+J34+L34</f>
        <v>3000</v>
      </c>
      <c r="E34" s="16">
        <f t="shared" ref="E34:E36" si="10">G34+I34+K34+M34</f>
        <v>963.9</v>
      </c>
      <c r="F34" s="16">
        <v>0</v>
      </c>
      <c r="G34" s="16">
        <v>0</v>
      </c>
      <c r="H34" s="16">
        <v>0</v>
      </c>
      <c r="I34" s="16">
        <v>0</v>
      </c>
      <c r="J34" s="16">
        <v>3000</v>
      </c>
      <c r="K34" s="16">
        <v>963.9</v>
      </c>
      <c r="L34" s="16">
        <v>0</v>
      </c>
      <c r="M34" s="24">
        <v>0</v>
      </c>
      <c r="N34" s="22" t="s">
        <v>92</v>
      </c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67.5" customHeight="1" thickBot="1" x14ac:dyDescent="0.25">
      <c r="A35" s="39">
        <v>19</v>
      </c>
      <c r="B35" s="44" t="s">
        <v>32</v>
      </c>
      <c r="C35" s="33" t="s">
        <v>65</v>
      </c>
      <c r="D35" s="16">
        <f t="shared" si="9"/>
        <v>2376.1999999999998</v>
      </c>
      <c r="E35" s="16">
        <f t="shared" si="10"/>
        <v>157.30000000000001</v>
      </c>
      <c r="F35" s="16">
        <v>0</v>
      </c>
      <c r="G35" s="16">
        <v>0</v>
      </c>
      <c r="H35" s="16">
        <v>1766.2</v>
      </c>
      <c r="I35" s="16">
        <v>0</v>
      </c>
      <c r="J35" s="16">
        <v>610</v>
      </c>
      <c r="K35" s="16">
        <v>157.30000000000001</v>
      </c>
      <c r="L35" s="16">
        <v>0</v>
      </c>
      <c r="M35" s="24">
        <v>0</v>
      </c>
      <c r="N35" s="22" t="s">
        <v>93</v>
      </c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7.25" customHeight="1" thickBot="1" x14ac:dyDescent="0.25">
      <c r="A36" s="39">
        <v>20</v>
      </c>
      <c r="B36" s="44" t="s">
        <v>33</v>
      </c>
      <c r="C36" s="33" t="s">
        <v>67</v>
      </c>
      <c r="D36" s="16">
        <f t="shared" si="9"/>
        <v>300</v>
      </c>
      <c r="E36" s="16">
        <f t="shared" si="10"/>
        <v>21.9</v>
      </c>
      <c r="F36" s="16">
        <v>0</v>
      </c>
      <c r="G36" s="16">
        <v>0</v>
      </c>
      <c r="H36" s="16">
        <v>0</v>
      </c>
      <c r="I36" s="16">
        <v>0</v>
      </c>
      <c r="J36" s="16">
        <v>300</v>
      </c>
      <c r="K36" s="16">
        <v>21.9</v>
      </c>
      <c r="L36" s="16">
        <v>0</v>
      </c>
      <c r="M36" s="24">
        <v>0</v>
      </c>
      <c r="N36" s="22" t="s">
        <v>94</v>
      </c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96.75" customHeight="1" thickBot="1" x14ac:dyDescent="0.25">
      <c r="A37" s="39">
        <v>21</v>
      </c>
      <c r="B37" s="44" t="s">
        <v>34</v>
      </c>
      <c r="C37" s="33" t="s">
        <v>68</v>
      </c>
      <c r="D37" s="16">
        <f t="shared" ref="D37:D39" si="11">F37+H37+J37+L37</f>
        <v>424.4</v>
      </c>
      <c r="E37" s="16">
        <f t="shared" ref="E37:E39" si="12">G37+I37+K37+M37</f>
        <v>0</v>
      </c>
      <c r="F37" s="16">
        <v>0</v>
      </c>
      <c r="G37" s="16">
        <v>0</v>
      </c>
      <c r="H37" s="16">
        <v>124.4</v>
      </c>
      <c r="I37" s="16">
        <v>0</v>
      </c>
      <c r="J37" s="16">
        <v>300</v>
      </c>
      <c r="K37" s="16">
        <v>0</v>
      </c>
      <c r="L37" s="16">
        <v>0</v>
      </c>
      <c r="M37" s="24">
        <v>0</v>
      </c>
      <c r="N37" s="22" t="s">
        <v>95</v>
      </c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90" customHeight="1" thickBot="1" x14ac:dyDescent="0.25">
      <c r="A38" s="39">
        <v>22</v>
      </c>
      <c r="B38" s="44" t="s">
        <v>35</v>
      </c>
      <c r="C38" s="33" t="s">
        <v>68</v>
      </c>
      <c r="D38" s="16">
        <f t="shared" si="11"/>
        <v>3261.7</v>
      </c>
      <c r="E38" s="16">
        <f t="shared" si="12"/>
        <v>1074</v>
      </c>
      <c r="F38" s="16">
        <v>174.3</v>
      </c>
      <c r="G38" s="16">
        <v>163.19999999999999</v>
      </c>
      <c r="H38" s="16">
        <v>922.4</v>
      </c>
      <c r="I38" s="16">
        <v>864</v>
      </c>
      <c r="J38" s="16">
        <v>50</v>
      </c>
      <c r="K38" s="16">
        <v>46.8</v>
      </c>
      <c r="L38" s="16">
        <v>2115</v>
      </c>
      <c r="M38" s="24">
        <v>0</v>
      </c>
      <c r="N38" s="45" t="s">
        <v>106</v>
      </c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36.5" customHeight="1" thickBot="1" x14ac:dyDescent="0.25">
      <c r="A39" s="39">
        <v>23</v>
      </c>
      <c r="B39" s="44" t="s">
        <v>36</v>
      </c>
      <c r="C39" s="33" t="s">
        <v>67</v>
      </c>
      <c r="D39" s="16">
        <f t="shared" si="11"/>
        <v>17444.199999999997</v>
      </c>
      <c r="E39" s="16">
        <f t="shared" si="12"/>
        <v>2522.4</v>
      </c>
      <c r="F39" s="16">
        <v>0</v>
      </c>
      <c r="G39" s="16">
        <v>0</v>
      </c>
      <c r="H39" s="16">
        <f>4601+6040.8</f>
        <v>10641.8</v>
      </c>
      <c r="I39" s="16">
        <v>1008.6</v>
      </c>
      <c r="J39" s="16">
        <f>5054.8+1150.2+597.4</f>
        <v>6802.4</v>
      </c>
      <c r="K39" s="16">
        <v>1513.8</v>
      </c>
      <c r="L39" s="16">
        <v>0</v>
      </c>
      <c r="M39" s="24">
        <v>0</v>
      </c>
      <c r="N39" s="27" t="s">
        <v>104</v>
      </c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41" thickBot="1" x14ac:dyDescent="0.25">
      <c r="A40" s="39">
        <v>24</v>
      </c>
      <c r="B40" s="44" t="s">
        <v>37</v>
      </c>
      <c r="C40" s="33" t="s">
        <v>66</v>
      </c>
      <c r="D40" s="18">
        <f t="shared" ref="D40:E43" si="13">F40+H40+J40+L40</f>
        <v>2936.7</v>
      </c>
      <c r="E40" s="16">
        <f t="shared" si="13"/>
        <v>1592.9</v>
      </c>
      <c r="F40" s="16">
        <v>0</v>
      </c>
      <c r="G40" s="16">
        <v>0</v>
      </c>
      <c r="H40" s="16">
        <v>116.7</v>
      </c>
      <c r="I40" s="16">
        <v>0</v>
      </c>
      <c r="J40" s="16">
        <v>2820</v>
      </c>
      <c r="K40" s="16">
        <v>1592.9</v>
      </c>
      <c r="L40" s="16">
        <v>0</v>
      </c>
      <c r="M40" s="24">
        <v>0</v>
      </c>
      <c r="N40" s="22" t="s">
        <v>97</v>
      </c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00.5" customHeight="1" thickBot="1" x14ac:dyDescent="0.25">
      <c r="A41" s="39">
        <v>25</v>
      </c>
      <c r="B41" s="44" t="s">
        <v>38</v>
      </c>
      <c r="C41" s="33" t="s">
        <v>68</v>
      </c>
      <c r="D41" s="16">
        <f t="shared" si="13"/>
        <v>200</v>
      </c>
      <c r="E41" s="16">
        <f t="shared" si="13"/>
        <v>50</v>
      </c>
      <c r="F41" s="16">
        <v>0</v>
      </c>
      <c r="G41" s="16">
        <v>0</v>
      </c>
      <c r="H41" s="16">
        <v>0</v>
      </c>
      <c r="I41" s="16">
        <v>0</v>
      </c>
      <c r="J41" s="16">
        <v>200</v>
      </c>
      <c r="K41" s="16">
        <v>50</v>
      </c>
      <c r="L41" s="16">
        <v>0</v>
      </c>
      <c r="M41" s="24">
        <v>0</v>
      </c>
      <c r="N41" s="22" t="s">
        <v>98</v>
      </c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46.25" customHeight="1" thickBot="1" x14ac:dyDescent="0.25">
      <c r="A42" s="39">
        <v>26</v>
      </c>
      <c r="B42" s="44" t="s">
        <v>39</v>
      </c>
      <c r="C42" s="33" t="s">
        <v>66</v>
      </c>
      <c r="D42" s="16">
        <f t="shared" si="13"/>
        <v>5</v>
      </c>
      <c r="E42" s="16">
        <f t="shared" si="13"/>
        <v>0</v>
      </c>
      <c r="F42" s="16">
        <v>0</v>
      </c>
      <c r="G42" s="16">
        <v>0</v>
      </c>
      <c r="H42" s="16">
        <v>0</v>
      </c>
      <c r="I42" s="16">
        <v>0</v>
      </c>
      <c r="J42" s="16">
        <v>5</v>
      </c>
      <c r="K42" s="16">
        <v>0</v>
      </c>
      <c r="L42" s="16">
        <v>0</v>
      </c>
      <c r="M42" s="24">
        <v>0</v>
      </c>
      <c r="N42" s="22" t="s">
        <v>99</v>
      </c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1.5" customHeight="1" thickBot="1" x14ac:dyDescent="0.25">
      <c r="A43" s="39">
        <v>27</v>
      </c>
      <c r="B43" s="44" t="s">
        <v>40</v>
      </c>
      <c r="C43" s="33" t="s">
        <v>66</v>
      </c>
      <c r="D43" s="16">
        <f t="shared" si="13"/>
        <v>217</v>
      </c>
      <c r="E43" s="16">
        <f t="shared" si="13"/>
        <v>0</v>
      </c>
      <c r="F43" s="16">
        <v>0</v>
      </c>
      <c r="G43" s="16">
        <v>0</v>
      </c>
      <c r="H43" s="16">
        <v>0</v>
      </c>
      <c r="I43" s="16">
        <v>0</v>
      </c>
      <c r="J43" s="16">
        <v>217</v>
      </c>
      <c r="K43" s="16">
        <v>0</v>
      </c>
      <c r="L43" s="16">
        <v>0</v>
      </c>
      <c r="M43" s="24">
        <v>0</v>
      </c>
      <c r="N43" s="22" t="s">
        <v>79</v>
      </c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5.75" customHeight="1" thickBot="1" x14ac:dyDescent="0.25">
      <c r="A44" s="39">
        <v>28</v>
      </c>
      <c r="B44" s="44" t="s">
        <v>41</v>
      </c>
      <c r="C44" s="33" t="s">
        <v>69</v>
      </c>
      <c r="D44" s="16">
        <f t="shared" ref="D44:E47" si="14">F44+H44+J44+L44</f>
        <v>910</v>
      </c>
      <c r="E44" s="16">
        <f t="shared" si="14"/>
        <v>765.6</v>
      </c>
      <c r="F44" s="16">
        <v>0</v>
      </c>
      <c r="G44" s="16">
        <v>0</v>
      </c>
      <c r="H44" s="16">
        <v>0</v>
      </c>
      <c r="I44" s="16">
        <v>0</v>
      </c>
      <c r="J44" s="16">
        <v>910</v>
      </c>
      <c r="K44" s="16">
        <v>765.6</v>
      </c>
      <c r="L44" s="16">
        <v>0</v>
      </c>
      <c r="M44" s="24">
        <v>0</v>
      </c>
      <c r="N44" s="22" t="s">
        <v>100</v>
      </c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s="11" customFormat="1" ht="79.5" customHeight="1" thickBot="1" x14ac:dyDescent="0.25">
      <c r="A45" s="39">
        <v>29</v>
      </c>
      <c r="B45" s="44" t="s">
        <v>45</v>
      </c>
      <c r="C45" s="33" t="s">
        <v>70</v>
      </c>
      <c r="D45" s="19">
        <f>F45+H45+J45+L45</f>
        <v>240</v>
      </c>
      <c r="E45" s="19">
        <f t="shared" si="14"/>
        <v>32.9</v>
      </c>
      <c r="F45" s="19">
        <v>0</v>
      </c>
      <c r="G45" s="19">
        <v>0</v>
      </c>
      <c r="H45" s="19">
        <v>0</v>
      </c>
      <c r="I45" s="19">
        <v>0</v>
      </c>
      <c r="J45" s="19">
        <v>240</v>
      </c>
      <c r="K45" s="19">
        <v>32.9</v>
      </c>
      <c r="L45" s="19">
        <v>0</v>
      </c>
      <c r="M45" s="25">
        <v>0</v>
      </c>
      <c r="N45" s="28" t="s">
        <v>105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87" customHeight="1" thickBot="1" x14ac:dyDescent="0.25">
      <c r="A46" s="39">
        <v>30</v>
      </c>
      <c r="B46" s="44" t="s">
        <v>46</v>
      </c>
      <c r="C46" s="33" t="s">
        <v>70</v>
      </c>
      <c r="D46" s="16">
        <f>F46+H46+J46+L46</f>
        <v>51.4</v>
      </c>
      <c r="E46" s="16">
        <f t="shared" si="14"/>
        <v>3.2</v>
      </c>
      <c r="F46" s="16">
        <v>0</v>
      </c>
      <c r="G46" s="16">
        <v>0</v>
      </c>
      <c r="H46" s="16">
        <v>0</v>
      </c>
      <c r="I46" s="16">
        <v>0</v>
      </c>
      <c r="J46" s="16">
        <v>51.4</v>
      </c>
      <c r="K46" s="16">
        <v>3.2</v>
      </c>
      <c r="L46" s="16">
        <v>0</v>
      </c>
      <c r="M46" s="24">
        <v>0</v>
      </c>
      <c r="N46" s="22" t="s">
        <v>101</v>
      </c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16.25" customHeight="1" thickBot="1" x14ac:dyDescent="0.25">
      <c r="A47" s="39">
        <v>31</v>
      </c>
      <c r="B47" s="44" t="s">
        <v>47</v>
      </c>
      <c r="C47" s="33" t="s">
        <v>70</v>
      </c>
      <c r="D47" s="16">
        <f>F47+H47+J47+L47</f>
        <v>32</v>
      </c>
      <c r="E47" s="16">
        <f t="shared" si="14"/>
        <v>0</v>
      </c>
      <c r="F47" s="16">
        <v>0</v>
      </c>
      <c r="G47" s="16">
        <v>0</v>
      </c>
      <c r="H47" s="16">
        <v>0</v>
      </c>
      <c r="I47" s="16">
        <v>0</v>
      </c>
      <c r="J47" s="16">
        <v>32</v>
      </c>
      <c r="K47" s="16">
        <v>0</v>
      </c>
      <c r="L47" s="16">
        <v>0</v>
      </c>
      <c r="M47" s="24">
        <v>0</v>
      </c>
      <c r="N47" s="22" t="s">
        <v>77</v>
      </c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16.25" customHeight="1" thickBot="1" x14ac:dyDescent="0.25">
      <c r="A48" s="39"/>
      <c r="B48" s="47" t="s">
        <v>48</v>
      </c>
      <c r="C48" s="33" t="s">
        <v>61</v>
      </c>
      <c r="D48" s="16">
        <f>F48+H48+J48+L48</f>
        <v>163.19999999999999</v>
      </c>
      <c r="E48" s="16">
        <f>G48+I48+K48+M48</f>
        <v>26.4</v>
      </c>
      <c r="F48" s="16">
        <v>0</v>
      </c>
      <c r="G48" s="16">
        <v>0</v>
      </c>
      <c r="H48" s="16">
        <v>84</v>
      </c>
      <c r="I48" s="16">
        <v>0</v>
      </c>
      <c r="J48" s="16">
        <f>36+43.2</f>
        <v>79.2</v>
      </c>
      <c r="K48" s="16">
        <v>26.4</v>
      </c>
      <c r="L48" s="16">
        <v>0</v>
      </c>
      <c r="M48" s="16">
        <v>0</v>
      </c>
      <c r="N48" s="22" t="s">
        <v>78</v>
      </c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s="11" customFormat="1" ht="102.75" customHeight="1" thickBot="1" x14ac:dyDescent="0.25">
      <c r="A49" s="39">
        <v>32</v>
      </c>
      <c r="B49" s="44" t="s">
        <v>102</v>
      </c>
      <c r="C49" s="33" t="s">
        <v>59</v>
      </c>
      <c r="D49" s="21">
        <f>F49+H49+J49+L49</f>
        <v>7340.4</v>
      </c>
      <c r="E49" s="21">
        <f t="shared" ref="E49" si="15">G49+I49+K49+M49</f>
        <v>0</v>
      </c>
      <c r="F49" s="21">
        <v>0</v>
      </c>
      <c r="G49" s="21">
        <v>0</v>
      </c>
      <c r="H49" s="21">
        <v>6000</v>
      </c>
      <c r="I49" s="21">
        <v>0</v>
      </c>
      <c r="J49" s="21">
        <v>1000</v>
      </c>
      <c r="K49" s="21">
        <v>0</v>
      </c>
      <c r="L49" s="21">
        <v>340.4</v>
      </c>
      <c r="M49" s="35">
        <v>0</v>
      </c>
      <c r="N49" s="36" t="s">
        <v>103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57.75" customHeight="1" x14ac:dyDescent="0.2">
      <c r="A50" s="30"/>
      <c r="B50" s="37" t="s">
        <v>8</v>
      </c>
      <c r="C50" s="31" t="s">
        <v>7</v>
      </c>
      <c r="D50" s="17">
        <f t="shared" ref="D50:M50" si="16">SUM(D12:D18)+SUM(D24:D49)</f>
        <v>298406.09999999998</v>
      </c>
      <c r="E50" s="17">
        <f t="shared" si="16"/>
        <v>57446.049999999996</v>
      </c>
      <c r="F50" s="17">
        <f t="shared" si="16"/>
        <v>154322.80000000002</v>
      </c>
      <c r="G50" s="17">
        <f t="shared" si="16"/>
        <v>6376.4000000000005</v>
      </c>
      <c r="H50" s="17">
        <f t="shared" si="16"/>
        <v>102764.8</v>
      </c>
      <c r="I50" s="17">
        <f t="shared" si="16"/>
        <v>38799.799999999996</v>
      </c>
      <c r="J50" s="17">
        <f t="shared" si="16"/>
        <v>38863.100000000006</v>
      </c>
      <c r="K50" s="17">
        <f t="shared" si="16"/>
        <v>12269.85</v>
      </c>
      <c r="L50" s="17">
        <f t="shared" si="16"/>
        <v>2455.4</v>
      </c>
      <c r="M50" s="17">
        <f t="shared" si="16"/>
        <v>0</v>
      </c>
      <c r="N50" s="26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">
      <c r="B51" s="8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">
      <c r="E52" s="5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">
      <c r="O53" s="3"/>
      <c r="P53" s="3"/>
      <c r="Q53" s="3"/>
      <c r="R53" s="3"/>
      <c r="S53" s="3"/>
      <c r="T53" s="3"/>
      <c r="U53" s="3"/>
      <c r="V53" s="3"/>
      <c r="W53" s="3"/>
      <c r="X53" s="3"/>
    </row>
  </sheetData>
  <mergeCells count="23">
    <mergeCell ref="H9:H10"/>
    <mergeCell ref="J9:J10"/>
    <mergeCell ref="L9:L10"/>
    <mergeCell ref="A5:A10"/>
    <mergeCell ref="L7:M8"/>
    <mergeCell ref="K9:K10"/>
    <mergeCell ref="M9:M10"/>
    <mergeCell ref="B2:N2"/>
    <mergeCell ref="B3:N3"/>
    <mergeCell ref="B6:B10"/>
    <mergeCell ref="C5:C10"/>
    <mergeCell ref="D6:E8"/>
    <mergeCell ref="F6:M6"/>
    <mergeCell ref="N6:N10"/>
    <mergeCell ref="F7:G8"/>
    <mergeCell ref="H7:I8"/>
    <mergeCell ref="J7:K8"/>
    <mergeCell ref="E9:E10"/>
    <mergeCell ref="G9:G10"/>
    <mergeCell ref="F9:F10"/>
    <mergeCell ref="D9:D10"/>
    <mergeCell ref="D5:N5"/>
    <mergeCell ref="I9:I10"/>
  </mergeCells>
  <pageMargins left="0.11811023622047245" right="0.11811023622047245" top="0.15748031496062992" bottom="0.15748031496062992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8" sqref="D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Евгения Андреевна Панина</cp:lastModifiedBy>
  <cp:lastPrinted>2022-04-07T09:10:02Z</cp:lastPrinted>
  <dcterms:created xsi:type="dcterms:W3CDTF">2021-01-07T11:02:13Z</dcterms:created>
  <dcterms:modified xsi:type="dcterms:W3CDTF">2022-07-08T09:38:47Z</dcterms:modified>
</cp:coreProperties>
</file>