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F:\я Женя\Муниципальные программы\Программы на 2022 - 2026\ОТЧЕТЫ\2022\"/>
    </mc:Choice>
  </mc:AlternateContent>
  <xr:revisionPtr revIDLastSave="0" documentId="13_ncr:1_{CC0EAB64-DE9D-4964-B339-4F6B22A39CBC}" xr6:coauthVersionLast="47" xr6:coauthVersionMax="47" xr10:uidLastSave="{00000000-0000-0000-0000-000000000000}"/>
  <bookViews>
    <workbookView xWindow="-120" yWindow="-120" windowWidth="29040" windowHeight="15840" tabRatio="627" xr2:uid="{00000000-000D-0000-FFFF-FFFF00000000}"/>
  </bookViews>
  <sheets>
    <sheet name="Лист1" sheetId="1" r:id="rId1"/>
    <sheet name="Лист2" sheetId="2" r:id="rId2"/>
    <sheet name="Лист3" sheetId="3" r:id="rId3"/>
  </sheets>
  <calcPr calcId="191029"/>
</workbook>
</file>

<file path=xl/calcChain.xml><?xml version="1.0" encoding="utf-8"?>
<calcChain xmlns="http://schemas.openxmlformats.org/spreadsheetml/2006/main">
  <c r="O50" i="1" l="1"/>
  <c r="E24" i="1"/>
  <c r="K38" i="1" l="1"/>
  <c r="J38" i="1"/>
  <c r="H25" i="1"/>
  <c r="J25" i="1"/>
  <c r="J24" i="1"/>
  <c r="J21" i="1"/>
  <c r="H21" i="1"/>
  <c r="J19" i="1"/>
  <c r="H19" i="1"/>
  <c r="H20" i="1"/>
  <c r="H17" i="1"/>
  <c r="K17" i="1"/>
  <c r="J17" i="1"/>
  <c r="F17" i="1"/>
  <c r="D33" i="1"/>
  <c r="D27" i="1"/>
  <c r="J13" i="1"/>
  <c r="D25" i="1" l="1"/>
  <c r="D16" i="1"/>
  <c r="K18" i="1" l="1"/>
  <c r="K50" i="1" s="1"/>
  <c r="H18" i="1"/>
  <c r="G18" i="1"/>
  <c r="G50" i="1" s="1"/>
  <c r="I18" i="1"/>
  <c r="I50" i="1" s="1"/>
  <c r="J18" i="1"/>
  <c r="J50" i="1" s="1"/>
  <c r="L18" i="1"/>
  <c r="L50" i="1" s="1"/>
  <c r="M18" i="1"/>
  <c r="M50" i="1" s="1"/>
  <c r="F18" i="1"/>
  <c r="F50" i="1" s="1"/>
  <c r="H50" i="1" l="1"/>
  <c r="E15" i="1"/>
  <c r="D15" i="1"/>
  <c r="E47" i="1"/>
  <c r="D47" i="1"/>
  <c r="D49" i="1"/>
  <c r="D48" i="1"/>
  <c r="E19" i="1"/>
  <c r="D19" i="1"/>
  <c r="D34" i="1"/>
  <c r="D13" i="1" l="1"/>
  <c r="E27" i="1" l="1"/>
  <c r="E14" i="1" l="1"/>
  <c r="D14" i="1"/>
  <c r="E17" i="1"/>
  <c r="E40" i="1"/>
  <c r="D17" i="1" l="1"/>
  <c r="D46" i="1"/>
  <c r="D45" i="1"/>
  <c r="E25" i="1" l="1"/>
  <c r="D29" i="1"/>
  <c r="D43" i="1" l="1"/>
  <c r="E43" i="1"/>
  <c r="D28" i="1"/>
  <c r="E44" i="1"/>
  <c r="D44" i="1"/>
  <c r="E49" i="1"/>
  <c r="E48" i="1"/>
  <c r="E46" i="1"/>
  <c r="E45" i="1"/>
  <c r="D42" i="1"/>
  <c r="E42" i="1"/>
  <c r="E41" i="1"/>
  <c r="D41" i="1"/>
  <c r="D40" i="1"/>
  <c r="D37" i="1"/>
  <c r="E37" i="1"/>
  <c r="D38" i="1"/>
  <c r="E38" i="1"/>
  <c r="D39" i="1"/>
  <c r="E39" i="1"/>
  <c r="E34" i="1"/>
  <c r="D35" i="1"/>
  <c r="E35" i="1"/>
  <c r="D36" i="1"/>
  <c r="E36" i="1"/>
  <c r="E33" i="1"/>
  <c r="D31" i="1"/>
  <c r="E31" i="1"/>
  <c r="D32" i="1"/>
  <c r="E32" i="1"/>
  <c r="D30" i="1"/>
  <c r="E30" i="1"/>
  <c r="E29" i="1"/>
  <c r="E28" i="1"/>
  <c r="E26" i="1"/>
  <c r="D26" i="1"/>
  <c r="D20" i="1"/>
  <c r="E20" i="1"/>
  <c r="D21" i="1"/>
  <c r="E21" i="1"/>
  <c r="D22" i="1"/>
  <c r="E22" i="1"/>
  <c r="D23" i="1"/>
  <c r="E23" i="1"/>
  <c r="D24" i="1"/>
  <c r="E18" i="1"/>
  <c r="D18" i="1"/>
  <c r="E16" i="1"/>
  <c r="E13" i="1"/>
  <c r="E12" i="1"/>
  <c r="D12" i="1"/>
  <c r="E50" i="1" l="1"/>
  <c r="D50" i="1"/>
</calcChain>
</file>

<file path=xl/sharedStrings.xml><?xml version="1.0" encoding="utf-8"?>
<sst xmlns="http://schemas.openxmlformats.org/spreadsheetml/2006/main" count="145" uniqueCount="110">
  <si>
    <t>ОТЧЕТ</t>
  </si>
  <si>
    <t>Наименование</t>
  </si>
  <si>
    <t>муниципальной программы (подпрограммы)</t>
  </si>
  <si>
    <t>Объем финансирования муниципальной программы (подпрограммы), тыс. руб.</t>
  </si>
  <si>
    <t>В том числе по источникам</t>
  </si>
  <si>
    <t>план</t>
  </si>
  <si>
    <t>факт</t>
  </si>
  <si>
    <t>-</t>
  </si>
  <si>
    <t>Итого по программам</t>
  </si>
  <si>
    <t>Бюджет Виноградовского муниципального окрга</t>
  </si>
  <si>
    <t>Федеральный бюджет</t>
  </si>
  <si>
    <t>Областной бюджет</t>
  </si>
  <si>
    <t>Всего</t>
  </si>
  <si>
    <t>Фактический результат выполнения мероприятия с указанием причин невыполнения</t>
  </si>
  <si>
    <t>№</t>
  </si>
  <si>
    <t>Ответственный испольнитель, соисполнитель</t>
  </si>
  <si>
    <t>Внебюджетные источники</t>
  </si>
  <si>
    <t>Энергосбережение и повышение энергетической эффективности Виноградовского муниципального округа Архангельской области на 2022 – 2026 годы</t>
  </si>
  <si>
    <t>Чистая вода в Виноградовском муниципальном округе Архангельской области на 2022 – 2024 годы</t>
  </si>
  <si>
    <t>Обеспечение жильем молодых семей Виноградовского муниципального округа Архангельской области на 2022 – 2025 годы</t>
  </si>
  <si>
    <t>Развитие массового жилищного строительства в Виноградовском муниципальном округе Архангельской области на 2022 – 2026 годы</t>
  </si>
  <si>
    <t>Формирование современной городской среды в Виноградовском муниципальном округе Архангельской области на 2022 – 2024 годы</t>
  </si>
  <si>
    <t>Переселение граждан из аварийного жилищного фонда в Виноградовском муниципальном округе Архангельской области на 2022 – 2024 годы</t>
  </si>
  <si>
    <t>Развитие образования в Виноградовском муниципальном округе Архангельской области на 2022 – 2026 годы</t>
  </si>
  <si>
    <t>Развитие физической культуры и спорта на территории Виноградовского муниципального округа Архангельской области на 2022 – 2026 годы</t>
  </si>
  <si>
    <t>Развитие архивного дела в Виноградовском муниципальном округе Архангельской области в 2022 – 2026 годы</t>
  </si>
  <si>
    <t>Развитие туризма на территории Виноградовского муниципального округа Архангельской области на 2022 – 2026 годы</t>
  </si>
  <si>
    <t>Приоритеты социальной политики в сфере социальной защиты граждан в Виноградовском муниципальном округе Архангельской области на 2022 – 2026 годы</t>
  </si>
  <si>
    <t>Профилактика безнадзорности и правонарушений несовершеннолетних и защите их прав в Виноградовском муниципальном округе Архангельской области на 2022 – 2026 годы</t>
  </si>
  <si>
    <t>Развитие НКО в Виноградовском муниципальном округе Архангельской области на 2022 – 2026 годы</t>
  </si>
  <si>
    <t>Развитие малого и среднего предпринимательства на территории Виноградовского муниципального округа Архангельской области на 2022 – 2026 годы</t>
  </si>
  <si>
    <t>Комплексное развитие Виноградовского муниципального округа Архангельской области в части решения вопросов переработки и утилизации бытовых отходов, отнесенных к вопросам местного значения в 2022 – 2026 годах</t>
  </si>
  <si>
    <t>Развитие территориального общественного самоуправления в Виноградовском муниципальном округе Архангельской области на 2022 – 2026 годы</t>
  </si>
  <si>
    <t>Охрана окружающей среды и обеспечение экологической безопасности в Виноградовском муниципальном округе Архангельской области на 2022 – 2026 годы</t>
  </si>
  <si>
    <t>Развитие торговли Виноградовского муниципального округа Архангельской области на 2022 – 2026 годы</t>
  </si>
  <si>
    <t>Комплексное развитие сельских территорий Виноградовского муниципального округа Архангельской области на 2022 – 2026 годы</t>
  </si>
  <si>
    <t>Развитие транспортной и дорожной инфраструктуры в Виноградовском муниципальном округе Архангельской области в 2022 – 2026 годы</t>
  </si>
  <si>
    <t>Защита населения и территорий Виноградовского муниципального округа Архангельской области от чрезвычайных ситуаций, обеспечения пожарной безопасности и безопасности людей на водных объектах на 2022 – 2026 годы</t>
  </si>
  <si>
    <t>Развитие агропромышленного комплекса Виноградовского муниципального округа Архангельской области на 2022 – 2026 годы</t>
  </si>
  <si>
    <t>Формирование законопослушного поведения участников дорожного движения в Виноградовском муниципальном округе Архангельской области на 2022 – 2026 годы</t>
  </si>
  <si>
    <t>Профилактика терроризма и экстремизма на территории Виноградовского муниципального округа Архангельской области на 2022 – 2026 годы</t>
  </si>
  <si>
    <t>Информатизация органов местного самоуправления Виноградовского муниципального округа Архангельской области на 2022 – 2026 годы</t>
  </si>
  <si>
    <t>Культура Виноградовского муниципального округа Архангельской области на 2022 – 2026 годы</t>
  </si>
  <si>
    <t>Молодежь Виноградовского муниципального округа Архангельской области на 2022 – 2026 годы</t>
  </si>
  <si>
    <t>Повышение безопасности дорожного движения в Виноградовском муниципальном округе Архангельской области на 2022 – 2026 годы</t>
  </si>
  <si>
    <t>Улучшение условий и охраны труда на территории Виноградовского муниципального округа Архангельской области на 2022 – 2026 годы</t>
  </si>
  <si>
    <t>Улучшение пожарной безопасности в администрации Виноградовского муниципального округа Архангельской области на 2022 – 2026 годы</t>
  </si>
  <si>
    <t>Противодействие коррупции в Виноградовском муниципальном округе Архангельской области на 2022 – 2026 годы</t>
  </si>
  <si>
    <t>Развитие кадрового потенциала муниципальных бюджетных образовательных учреждений в Виноградовском муниципальном округе Архангельской области на 2022 – 2026 годы</t>
  </si>
  <si>
    <r>
      <t xml:space="preserve">Подпрограмма </t>
    </r>
    <r>
      <rPr>
        <sz val="10"/>
        <color theme="1"/>
        <rFont val="Times New Roman"/>
        <family val="1"/>
      </rPr>
      <t>Обеспечение комплексной безопасности и укрепление материально-технической базы образовательных учреждений Виноградовского муниципального округа Архангельской области на 2022 – 2026 годы</t>
    </r>
  </si>
  <si>
    <r>
      <t xml:space="preserve">Подпрограмма </t>
    </r>
    <r>
      <rPr>
        <sz val="10"/>
        <color theme="1"/>
        <rFont val="Times New Roman"/>
        <family val="1"/>
      </rPr>
      <t>Обеспечение питанием учащихся школ и воспитанников детских садов в Виноградовском муниципальном округе Архангельской области на 2022 – 2026 годы</t>
    </r>
  </si>
  <si>
    <r>
      <t xml:space="preserve">Подпрограмма </t>
    </r>
    <r>
      <rPr>
        <sz val="10"/>
        <color theme="1"/>
        <rFont val="Times New Roman"/>
        <family val="1"/>
      </rPr>
      <t>Организация отдыха, оздоровления и занятости детей и подростков Виноградовского муниципального округа Архангельской области на 2022 – 2026 годы</t>
    </r>
  </si>
  <si>
    <r>
      <t xml:space="preserve">Подпрограмма </t>
    </r>
    <r>
      <rPr>
        <sz val="10"/>
        <color theme="1"/>
        <rFont val="Times New Roman"/>
        <family val="1"/>
      </rPr>
      <t>Одаренные дети в Виноградовском муниципальном округе Архангельской области в 2022 – 2026 годы</t>
    </r>
  </si>
  <si>
    <r>
      <t xml:space="preserve">Подпрограмма </t>
    </r>
    <r>
      <rPr>
        <sz val="10"/>
        <color theme="1"/>
        <rFont val="Times New Roman"/>
        <family val="1"/>
      </rPr>
      <t>Развитие дополнительного образования в Виноградовском муниципальном округе Архангельской области на 2022 – 2026 годы</t>
    </r>
  </si>
  <si>
    <t>7.1.</t>
  </si>
  <si>
    <t>7.2.</t>
  </si>
  <si>
    <t>7.3.</t>
  </si>
  <si>
    <t>7.4.</t>
  </si>
  <si>
    <t>7.5.</t>
  </si>
  <si>
    <t>Комитет по управлению имуществом, ЖКХ и земельным отношениям Виноградовского муниципального округа</t>
  </si>
  <si>
    <t>Отдел архитектуры и строительства администрации Виноградовского муниципального округа</t>
  </si>
  <si>
    <t>Управление образования Виноградовского муниципального округа</t>
  </si>
  <si>
    <t>Управление культуры, туризма, молодежной политики и спорта Виноградовского муниципального округа</t>
  </si>
  <si>
    <t>Архивный отдел администрации Виноградовского муниципального округа</t>
  </si>
  <si>
    <t xml:space="preserve">Заместитель главы администрации Виноградовского муниципального округа по социальным вопросам </t>
  </si>
  <si>
    <t>Отдел экономики администрации Виноградовского муниципального округа</t>
  </si>
  <si>
    <t>Отдел по защите населения и территории от чрезвычайных ситуаций и гражданской обороне администрации Виноградовского муниципального округа</t>
  </si>
  <si>
    <t>Отдел дорожной деятельности, транспорта, благоустройства и экологии администрации Виноградовского муниципального округа</t>
  </si>
  <si>
    <t>Отдел АПК и торговли администрации Виноградовского муниципального округа</t>
  </si>
  <si>
    <t>Отдел информационных технологий и защиты информации администрации Виноградовского муниципального округа</t>
  </si>
  <si>
    <t>Юридический отдел администрации Виноградовского муниципального округа</t>
  </si>
  <si>
    <t>Охват детей в возрасте от 5 до 18 лет, имеющих право на получение дополнительного образования в рамках системы персонифицированного финансирования – не менее 25%</t>
  </si>
  <si>
    <t>Выплата стипендии 3 студентам, заключившим договор о целевом обучении</t>
  </si>
  <si>
    <t>Оздоровление и занятость детей в летний период</t>
  </si>
  <si>
    <t>Снято финансирование во 2 квартале.</t>
  </si>
  <si>
    <t>Развитие системы инициативного бюджетирования в Виноградовском муниципальном округе Архангельской области на 2022 – 2026 годы</t>
  </si>
  <si>
    <t>Проведено обследование земель на предмет зарастания борщевиком Сосновского, при содействии с ФГБУ САС «Архангельская» изготовлены карты с указанием очагов произрастания борщевика на территории Виноградовского округа .Проведены работы по борьбе с борщевиком Сосновского на земельных участках в д. В. Чажестрово - 0,7 га, д. Моржегоры, Ровдино, Савинская, Хохновская - 10,2 га (обработано 18,2 га)</t>
  </si>
  <si>
    <t>Изготовлено 40 буклетов по БДД и 100 световращающих повязок</t>
  </si>
  <si>
    <t>Оценка эффективности реализации</t>
  </si>
  <si>
    <t>О РЕАЛИЗАЦИИ МУНИЦИПАЛЬНЫХ ПРОГРАММ ЗА 2022 ГОД</t>
  </si>
  <si>
    <t>Проведена изоляция 2 участков тепловых сетей в п. Березник, ул. Уборевича и ул. П. Виноградова д. 201. текущий ремонт по изоляции участка тепловой сети 0,454 км, кап.ремонт т/сетей п.Рочегда 0,2 км, кап ремонт т/с п.Моржегоры 0,174км. - текущий ремонт тепловой сети Первомайский, 0,02 км.
Текущий ремонт тепловой сети,дер. Моржегоры, 0,06 км.
Текущий ремонт тепловой сети п.Рочегда, 0,02км. Приобретение и установка котла в котельной дер.Моржегоры, 1шт. Ремонтные работы в котельной п.Шидрово.</t>
  </si>
  <si>
    <t>Заключены контракты по мероприятиям, (строительство водопровода в п. Березник, разработка ПСД водопровод п. Рочегда). В п. Березник построена станция очистки холодной воды, водопровод, водопроводные сети 25 км, водоразборные колонки - 40 шт. Выполнен 1 и 2 этап разработки ПСД водопровода в п. Рочегда. Выполнен 1 этап разработки ПСД по строительству КОС п. Березник. Проведен стройконтроль, кадастровые работы. Не завершен контракт по строительству водопровода в п. Березник в связи с продлением сроков, не выполнением благоустройства территории станции очистки воды.</t>
  </si>
  <si>
    <t>3 семьи реализовали право.
2 семьи реализовывают право до июля 2023 года в связи с
внесением изменений в список молодых семей – претендентов на получение социальных выплат в связи с заменой одной семьи, выделением дополнительных денежных средств на одну семью. Срок реализации двух выданных свидетельств – до июля 2023 года</t>
  </si>
  <si>
    <t>Проведены комплексные кадастровые работы в 1 квартале 29:04:020601. В результате работ поставлено на государственный  кадастровый учет 105 земельных участков и 55 объектов капитального строительства.</t>
  </si>
  <si>
    <t>Благоустроено 2 общественные территории в п. Березник: 1) Сквер Северная Сказка, ул. П.Виноградова, 132: обустройство территории – мощение тротуарной плиткой, установка бордюров; устройство входной группы, декоративного деревянного мостика, сухого ручья, озеленение территории: посадка саженцев, деревьев, кустарников; установка фонарей, цветочниц, скамеек, урн.;
2) Парк Первомайский. ул. 8 Марта, 13а:
обустройство игровой площадки – работы выполнены не в полном объеме по монтажу забора, выплачено – 2315630,00руб., устройство резинового покрытия.</t>
  </si>
  <si>
    <t xml:space="preserve">Оплачены работы по строительству 2 домов в п. Березни пер. Новый. Не реализованы мероприятия по выкупу жилых помещений, т.к. помещения арестованы службой приставов за долги по коммун. услугам. По программе начато строительство 2 домов в п. Березник ул. Молодежная. Подготовлены земельные участки для строительства 2 домов в п. Рочегда. Перенесены электрические столбы с земельного участка для строительства 1 дома в п. Сельменьга. </t>
  </si>
  <si>
    <t>Обеспечение бесплатным горячим питанием льготных категорий учащихся за 2022 год. Исполнена программа не в полном объеме, т.к. отсутствовали дети по болезни.</t>
  </si>
  <si>
    <t>Отремонтирована кровля и система отопления МБОУ "Хетовская средняя школа",  реализация национального проекта «Точка роста», приобретение мебели, оборудования, посуды, столовых приборов, для столовых общеобразовательных учреждений, капитальный ремонт МБОУ "Рочегодская средняя школа", проведено благоустройство территории МБОУ «Рочегодская средняя школа». Капитальный ремонт здания детского сада "Березка". Замена трубы котельной и приобретен насос в котельную Топецкой основной школы. Установлена противопожарная сигнализация МБОУ "Важская основная школа" и в филиалах. Создан дизайн проект МБОУ "Березниковская средняя школа".</t>
  </si>
  <si>
    <t>Проведена олимпиада школьников, мероприятия и конкурсы</t>
  </si>
  <si>
    <t>Приняли участие в 8 региональных соревнованиях по различным видам спорта, замена старого светового оборудования на новое и дополнительная установка новых светильников на лыжне по адресу пер. Новый. Приобретена наградная атрибутика. Строительство и обустройство новой игровой универсальной площадки в п. Хетово. Обустроена и введена в эксплуатацию площадка для воркаута и ВФСК ГТО.</t>
  </si>
  <si>
    <t>Проведен День работника культуры 27 марта, День Победы 9 мая, укрепление материально-технической базы МБУК «Осиновский центр культуры», МБУ «Усть-Ваеньгский Центр культуры», повышение заработной платы работникам учреждений культуры КДУ и музея, оплата коммунальных услуг специалистам учреждений культуры в 2022 году, формирование книжных фондов библиотечной системы. Пошив костюмов хору. Приобретение музыкальных инструментов для ДШИ № 17. Проведение районного праздника «Семеновские гуляния», праздничных мероприятий, посвященных 885-летию Борка и Усть-Ваги. Ремонт системы отопления в ДК Осиново и Заостровском ДК, приобретены стулья в зрительный зал Клуба п. Пянда, столы для организации ярморочных мероприятий, компьютерной техники для всех 16 ДК округа.</t>
  </si>
  <si>
    <t>Проведение акции "Сообщи, где торгуют смертью", "Свеча памяти", "Открытка Победы", "Георгиевская ленточка", акции волотерского клуба "Бумеранг добра". Проведен молодежный фестиваль "Альтернатива 19", форум "Лидер 29". Проведено профориентационное мероприятие в п. Рочегда.</t>
  </si>
  <si>
    <t>Оказана материальная помощь 2 гражданам, оказавшимся в трудной жизненной ситуации. Компенсация стоимости проезда в общественном транспорте 2  Почетному граждану Виноградовского муниципального округа. Поздравили 162 гражданина с юилейными датами. Оказание гуманитарной помощи нуждающимся слоям населения Виноградовского муниципального округа.</t>
  </si>
  <si>
    <t>12 гражданам предоставлена компенсация расходов по лечению от алкогольной зависимости, изготовили 500 тематических буклетов.</t>
  </si>
  <si>
    <t>Поддержано 5 проектов НКО. Опубликованы 14 статей в районной газете «Двиноважье» и 3 статьи на сайте Виноградовского муниципального округа. Оказывалась постоянная консультационная поддержка в работе НКО.</t>
  </si>
  <si>
    <t>Приобретен стенд для Хетовской средней школы. Проведен конкурс "Безопасное колесо". Приобретены световращатели для первоклассников Березниковской среднй школы.</t>
  </si>
  <si>
    <t xml:space="preserve">Снято финансирование во 2 квартале. Всего было опубликовано 92 материала, где содержится актуальная информация, необходимая для развития субъектов МСП. Всего было проведено 4 заседания совета, из них:
-3 заседания Совета по малому и среднему предпринимательству при главе Виноградовского муниципального округа.
-1 совещание при главе Виноградовского муниципального округа с предпринимателями лесной отрасли. </t>
  </si>
  <si>
    <t>Содержание контейнерных площадок в 2022 году. Образовалась экономия денежных средств в связи с частичным невыполнением условий муниципального контракта.</t>
  </si>
  <si>
    <t>Проведен конкурс проектов ТОС. Поддержано 19 проектов. Проекты реализованы и оплачены, награждение Лучших ТОС, проведена Конференция ТОС Виноградовского округа. Изданы 2 нормативных документов, регламентирующих деятельность ТОС в 2022 году. Было опубликовано 12 статей в районной газете «Двиноважье», а также 3 статьи на сайте Виноградовского муниципального округа за 2022 год.</t>
  </si>
  <si>
    <t>Проведено 14 субботников по округу.  Проведены мероприятия по ликвидации несанкционированных свалок: д. Гридинская, д. Осиново, д. Антоновская, д. Шиленьга. Образовалась экономия денежных средств в связи с невозможностью осуществлять мероприятия по ликвидации несанкционированных свалок в 4 квартале 2022 года из-за погодных условий и небольшими финасовыми средствами.</t>
  </si>
  <si>
    <t>Поставщики осуществляли доставку товаров в труднодоступные населенные пункты, но не предоставили документы соответствующие пункту 20 Порядка для начисления данной субсидии</t>
  </si>
  <si>
    <t>5 семей получили социальные выплаты на улучшение жилищных условий. Улучшена связь в труднодоступном населенном пункте. Денежные средства использованы не в полном объеме в связи с отсутвтием счета на оплату за декабрь 2022 года.</t>
  </si>
  <si>
    <t>Компенсированы убытки перевозчикам автобусных маршрутов общего пользования за 2022 год (экономия денежных средств в связи с частичным невыполнением условий контракта), оказание транспортных услуг водным транспортом паром в п. Усть-Ваеньга, содержание и ремонт дорог в 2022 году (протяженность автомобильных дорог местного значения, в отношении которых произведен ремонт 7,1 км.). Приобретение 3 автомобиля: УАЗ для обеспечения жителей п. Шошельцы, 2 автомобиля Нива: для МКУ «Рочегодское» и для МКУ «Березниковское» и комплектующие к ним. Оказаны транспортные услуги п. Сельменьга - п. Шошельцы, д. Осиново - п. Воронцы. Отчет об оценке воздействия на водные биологические ресурсы и среду их обитания планируемых работ по проекту
«Устройство ледовых переправ через реку Вага в районе п. Шидрово и д. Верхняя Кица»  и согласование данного проекта.</t>
  </si>
  <si>
    <t>Изготовлено 100 знаков пожарной безопасности «Пожарный водоисточник» и направляющих знаков пути движения к месту нахождения источника водоснабжения. Изготовлено 75 аншлагов и
 950 памяток для информирования населения способом защиты от ЧС и ГО аншлагов и запрещающих знаков в опасных местах для купания и местах выхода на лед. Произведена транспортировка 7 тел умерших граждан, не имеющих родственников. Оплата труда ЕДДС за 2022 год. Проведено обустройство минерализованных полос 11 км.Установлено 90 АДПИ
 в 23 семьях. Проведение лабораторные исследование почвы и воды в месте массового отдыха у воды. Произведен ремонт 10 источников наружного противопожарного водоснабжения и строительство 1 пожарного водоема в п. Воронцы. Изготовлены карты населенных пунктов - 37 штук.</t>
  </si>
  <si>
    <t>Отремонтировано ограждение в Важской основной школе</t>
  </si>
  <si>
    <t>Приобретены тех поддержка на 1 год СЭД Дело, 4 комплекта ПК, катушка кабеля, 1 камера для видеонаблюдения, оплата услуг спецсвязи	, Ростелеком. Приобретен программный продукт Гранд-Смета, опора электропередач, хостинг. Ремонт МФУ.</t>
  </si>
  <si>
    <t>Проведение обязательных предрейсовых медосмотров водителей (4 чел.) за 2022 год, обучение по Охране труда сотрудников МКУ "ХОЗУ" и администрации. Проведена спецоценка условий труда МКУ "ХОЗУ" и администрации. Приобретены смывающиеся и
(обезвреживающиеся)средства для работников МКУ
«ХОЗУ». Приобретена спецодежда для работников администрации и МКУ «ХОЗУ». Приобретены  светильники (5шт).</t>
  </si>
  <si>
    <t>Обучение работников администрации по программе «Пожарнотехнический минимум» 10 человек. Техническое
обслуживание огнетушителей (3 шт.). Приобретение железного шкафа в кабинет зам. главы-рук. аппарата</t>
  </si>
  <si>
    <t>На официальном сайте Виноградовского муниципального округа в разделе «Стоп коррупция» размещено 1 распоряжение и 11 постановлений администрации Виноградовского муниципального округа, 2 решения муниципального  Собрания  Виноградовского муниципального округа, 1 методический материал о предоставлении сведений о доходах в 2022 году. Мероприятия муниципальной программы не выполнены в связи с тем, что бюджетные ассигнования в размере 13000,00 были сняты с муниципальной программы, бюджетные ассигнования в размере 19000, 00 были перенесены на муниципальную программу «Улучшение условий и охраны труда на территории Виноградовского муниципального округа на 2022 – 2026 годы».</t>
  </si>
  <si>
    <t>Проведен конкурс инициативных проектов граждан. Поддержано 9 проектов - проекты реализованы в полном объеме. Изданы 2 нормативных документа, регламентирующие развитие инициативного бюджетирования за 2022 год. Опубликованы 3 статьи в районной газете «Двиноважье», а также 5 статьи в официальной группе администрации Виноградовского муниципального округа за 2022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</si>
</sst>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0"/>
      <name val="Times New Roman"/>
      <family val="1"/>
      <charset val="204"/>
    </font>
    <font>
      <sz val="10"/>
      <color theme="1"/>
      <name val="Calibri"/>
      <family val="2"/>
      <charset val="204"/>
      <scheme val="minor"/>
    </font>
    <font>
      <sz val="10"/>
      <color rgb="FFFF0000"/>
      <name val="Calibri"/>
      <family val="2"/>
      <charset val="204"/>
      <scheme val="minor"/>
    </font>
    <font>
      <sz val="9.5"/>
      <color theme="1"/>
      <name val="Times New Roman"/>
      <family val="1"/>
      <charset val="204"/>
    </font>
    <font>
      <sz val="9.5"/>
      <color theme="1"/>
      <name val="Calibri"/>
      <family val="2"/>
      <charset val="204"/>
      <scheme val="minor"/>
    </font>
    <font>
      <b/>
      <sz val="9.5"/>
      <color theme="1"/>
      <name val="Times New Roman"/>
      <family val="1"/>
      <charset val="204"/>
    </font>
    <font>
      <sz val="10"/>
      <color theme="1"/>
      <name val="Times New Roman"/>
      <family val="1"/>
    </font>
    <font>
      <b/>
      <sz val="10"/>
      <color theme="1"/>
      <name val="Times New Roman"/>
      <family val="1"/>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65">
    <xf numFmtId="0" fontId="0" fillId="0" borderId="0" xfId="0"/>
    <xf numFmtId="0" fontId="4" fillId="2" borderId="0" xfId="0" applyFont="1" applyFill="1"/>
    <xf numFmtId="2" fontId="1" fillId="2" borderId="1" xfId="0" applyNumberFormat="1" applyFont="1" applyFill="1" applyBorder="1" applyAlignment="1">
      <alignment horizontal="center" vertical="center" wrapText="1"/>
    </xf>
    <xf numFmtId="0" fontId="4" fillId="2" borderId="0" xfId="0" applyFont="1" applyFill="1" applyAlignment="1">
      <alignment horizontal="center"/>
    </xf>
    <xf numFmtId="1" fontId="4" fillId="2" borderId="0" xfId="0" applyNumberFormat="1" applyFont="1" applyFill="1" applyAlignment="1">
      <alignment horizontal="center"/>
    </xf>
    <xf numFmtId="2" fontId="4" fillId="2" borderId="0" xfId="0" applyNumberFormat="1" applyFont="1" applyFill="1" applyAlignment="1">
      <alignment horizontal="center"/>
    </xf>
    <xf numFmtId="0" fontId="7" fillId="2" borderId="0" xfId="0" applyFont="1" applyFill="1"/>
    <xf numFmtId="0" fontId="6" fillId="2" borderId="0" xfId="0" applyFont="1" applyFill="1" applyAlignment="1">
      <alignment vertical="center"/>
    </xf>
    <xf numFmtId="0" fontId="6" fillId="2" borderId="0" xfId="0" applyFont="1" applyFill="1" applyAlignment="1">
      <alignment horizontal="center" vertical="center"/>
    </xf>
    <xf numFmtId="0" fontId="4" fillId="2" borderId="0" xfId="0" applyFont="1" applyFill="1" applyAlignment="1" applyProtection="1">
      <alignment horizontal="center"/>
      <protection locked="0"/>
    </xf>
    <xf numFmtId="0" fontId="4" fillId="2" borderId="0" xfId="0" applyFont="1" applyFill="1" applyProtection="1">
      <protection locked="0"/>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5" fillId="2" borderId="0" xfId="0" applyFont="1" applyFill="1" applyAlignment="1">
      <alignment horizontal="center"/>
    </xf>
    <xf numFmtId="0" fontId="5" fillId="2" borderId="0" xfId="0" applyFont="1" applyFill="1"/>
    <xf numFmtId="164" fontId="1"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1" fillId="2" borderId="1" xfId="0" applyNumberFormat="1" applyFont="1" applyFill="1" applyBorder="1" applyAlignment="1" applyProtection="1">
      <alignment horizontal="center" vertical="center" wrapText="1"/>
      <protection locked="0"/>
    </xf>
    <xf numFmtId="164" fontId="1" fillId="2" borderId="2" xfId="0" applyNumberFormat="1" applyFont="1" applyFill="1" applyBorder="1" applyAlignment="1" applyProtection="1">
      <alignment horizontal="center" vertical="center" wrapText="1"/>
      <protection locked="0"/>
    </xf>
    <xf numFmtId="0" fontId="1" fillId="2" borderId="6" xfId="0"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164" fontId="1" fillId="2" borderId="6" xfId="0" applyNumberFormat="1" applyFont="1" applyFill="1" applyBorder="1" applyAlignment="1" applyProtection="1">
      <alignment horizontal="center" vertical="center" wrapText="1"/>
      <protection locked="0"/>
    </xf>
    <xf numFmtId="2"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6" fillId="2" borderId="11" xfId="0" applyFont="1" applyFill="1" applyBorder="1" applyAlignment="1">
      <alignment horizontal="center" vertical="center" wrapText="1"/>
    </xf>
    <xf numFmtId="0" fontId="6" fillId="2" borderId="1" xfId="0" applyFont="1" applyFill="1" applyBorder="1" applyAlignment="1">
      <alignment horizontal="center" vertical="center"/>
    </xf>
    <xf numFmtId="164" fontId="1" fillId="2" borderId="11"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9" fillId="0" borderId="13" xfId="0" applyFont="1" applyBorder="1" applyAlignment="1">
      <alignment vertical="center" wrapText="1"/>
    </xf>
    <xf numFmtId="0" fontId="9" fillId="0" borderId="5" xfId="0" applyFont="1" applyBorder="1" applyAlignment="1">
      <alignment vertical="center" wrapText="1"/>
    </xf>
    <xf numFmtId="164" fontId="1" fillId="2" borderId="7" xfId="0"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0" fontId="6" fillId="2" borderId="2" xfId="0" applyFont="1" applyFill="1" applyBorder="1" applyAlignment="1">
      <alignment horizontal="center" vertical="center"/>
    </xf>
    <xf numFmtId="0" fontId="9" fillId="0" borderId="1" xfId="0" applyFont="1" applyBorder="1" applyAlignment="1">
      <alignment horizontal="center" vertical="center"/>
    </xf>
    <xf numFmtId="0" fontId="1" fillId="2" borderId="0" xfId="0" applyFont="1" applyFill="1" applyAlignment="1">
      <alignment horizontal="center" vertical="center" wrapText="1"/>
    </xf>
    <xf numFmtId="0" fontId="1" fillId="0" borderId="1" xfId="0" applyFont="1" applyBorder="1" applyAlignment="1">
      <alignment horizontal="center" vertical="center" wrapText="1"/>
    </xf>
    <xf numFmtId="0" fontId="9" fillId="2" borderId="1" xfId="0" applyFont="1" applyFill="1" applyBorder="1" applyAlignment="1">
      <alignment vertical="center" wrapText="1"/>
    </xf>
    <xf numFmtId="0" fontId="1" fillId="2" borderId="1" xfId="0" applyFont="1" applyFill="1" applyBorder="1" applyAlignment="1">
      <alignment wrapText="1"/>
    </xf>
    <xf numFmtId="0" fontId="10" fillId="2" borderId="1" xfId="0" applyFont="1" applyFill="1" applyBorder="1" applyAlignment="1">
      <alignment vertical="center" wrapText="1"/>
    </xf>
    <xf numFmtId="0" fontId="4" fillId="2" borderId="1" xfId="0" applyFont="1" applyFill="1" applyBorder="1"/>
    <xf numFmtId="0" fontId="1" fillId="2" borderId="1" xfId="0" applyFont="1" applyFill="1" applyBorder="1" applyAlignment="1">
      <alignment horizontal="center" vertical="center"/>
    </xf>
    <xf numFmtId="0" fontId="1" fillId="2" borderId="1" xfId="0" applyFon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2" fontId="1" fillId="2" borderId="2" xfId="0" applyNumberFormat="1" applyFont="1" applyFill="1" applyBorder="1" applyAlignment="1">
      <alignment horizontal="center" vertical="center" wrapText="1"/>
    </xf>
    <xf numFmtId="2" fontId="1" fillId="2" borderId="4"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0"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2" borderId="1" xfId="0" applyFont="1" applyFill="1" applyBorder="1" applyAlignment="1">
      <alignment horizontal="center" vertical="center"/>
    </xf>
    <xf numFmtId="1" fontId="1" fillId="2" borderId="1"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3"/>
  <sheetViews>
    <sheetView tabSelected="1" topLeftCell="A46" zoomScaleNormal="100" workbookViewId="0">
      <selection activeCell="G48" sqref="G48"/>
    </sheetView>
  </sheetViews>
  <sheetFormatPr defaultColWidth="9.140625" defaultRowHeight="12.75" x14ac:dyDescent="0.2"/>
  <cols>
    <col min="1" max="1" width="9.140625" style="8"/>
    <col min="2" max="2" width="32" style="6" customWidth="1"/>
    <col min="3" max="3" width="16.5703125" style="4" customWidth="1"/>
    <col min="4" max="4" width="10.7109375" style="3" customWidth="1"/>
    <col min="5" max="5" width="12" style="3" customWidth="1"/>
    <col min="6" max="6" width="10.28515625" style="3" customWidth="1"/>
    <col min="7" max="7" width="11" style="3" customWidth="1"/>
    <col min="8" max="8" width="10.140625" style="3" customWidth="1"/>
    <col min="9" max="9" width="11.140625" style="3" customWidth="1"/>
    <col min="10" max="10" width="10.85546875" style="5" customWidth="1"/>
    <col min="11" max="11" width="12.140625" style="3" customWidth="1"/>
    <col min="12" max="12" width="9.5703125" style="3" customWidth="1"/>
    <col min="13" max="13" width="8.7109375" style="3" customWidth="1"/>
    <col min="14" max="14" width="50.42578125" style="37" customWidth="1"/>
    <col min="15" max="15" width="18.140625" style="1" customWidth="1"/>
    <col min="16" max="16384" width="9.140625" style="1"/>
  </cols>
  <sheetData>
    <row r="1" spans="1:24" ht="15.75" customHeight="1" x14ac:dyDescent="0.2">
      <c r="B1" s="7"/>
    </row>
    <row r="2" spans="1:24" ht="20.25" customHeight="1" x14ac:dyDescent="0.2">
      <c r="B2" s="57" t="s">
        <v>0</v>
      </c>
      <c r="C2" s="57"/>
      <c r="D2" s="57"/>
      <c r="E2" s="57"/>
      <c r="F2" s="57"/>
      <c r="G2" s="57"/>
      <c r="H2" s="57"/>
      <c r="I2" s="57"/>
      <c r="J2" s="57"/>
      <c r="K2" s="57"/>
      <c r="L2" s="57"/>
      <c r="M2" s="57"/>
      <c r="N2" s="57"/>
    </row>
    <row r="3" spans="1:24" ht="20.25" customHeight="1" x14ac:dyDescent="0.2">
      <c r="B3" s="57" t="s">
        <v>79</v>
      </c>
      <c r="C3" s="57"/>
      <c r="D3" s="57"/>
      <c r="E3" s="57"/>
      <c r="F3" s="57"/>
      <c r="G3" s="57"/>
      <c r="H3" s="57"/>
      <c r="I3" s="57"/>
      <c r="J3" s="57"/>
      <c r="K3" s="57"/>
      <c r="L3" s="57"/>
      <c r="M3" s="57"/>
      <c r="N3" s="57"/>
    </row>
    <row r="4" spans="1:24" x14ac:dyDescent="0.2">
      <c r="B4" s="8"/>
    </row>
    <row r="5" spans="1:24" ht="12.75" customHeight="1" x14ac:dyDescent="0.2">
      <c r="A5" s="50" t="s">
        <v>14</v>
      </c>
      <c r="B5" s="26" t="s">
        <v>1</v>
      </c>
      <c r="C5" s="61" t="s">
        <v>15</v>
      </c>
      <c r="D5" s="45" t="s">
        <v>3</v>
      </c>
      <c r="E5" s="45"/>
      <c r="F5" s="45"/>
      <c r="G5" s="45"/>
      <c r="H5" s="45"/>
      <c r="I5" s="45"/>
      <c r="J5" s="45"/>
      <c r="K5" s="45"/>
      <c r="L5" s="45"/>
      <c r="M5" s="45"/>
      <c r="N5" s="45"/>
      <c r="O5" s="42"/>
    </row>
    <row r="6" spans="1:24" ht="25.5" customHeight="1" x14ac:dyDescent="0.2">
      <c r="A6" s="51"/>
      <c r="B6" s="58" t="s">
        <v>2</v>
      </c>
      <c r="C6" s="61"/>
      <c r="D6" s="45" t="s">
        <v>12</v>
      </c>
      <c r="E6" s="45"/>
      <c r="F6" s="45" t="s">
        <v>4</v>
      </c>
      <c r="G6" s="45"/>
      <c r="H6" s="45"/>
      <c r="I6" s="45"/>
      <c r="J6" s="45"/>
      <c r="K6" s="45"/>
      <c r="L6" s="45"/>
      <c r="M6" s="62"/>
      <c r="N6" s="45" t="s">
        <v>13</v>
      </c>
      <c r="O6" s="45" t="s">
        <v>78</v>
      </c>
    </row>
    <row r="7" spans="1:24" ht="15.75" customHeight="1" x14ac:dyDescent="0.2">
      <c r="A7" s="51"/>
      <c r="B7" s="59"/>
      <c r="C7" s="61"/>
      <c r="D7" s="45"/>
      <c r="E7" s="45"/>
      <c r="F7" s="53" t="s">
        <v>10</v>
      </c>
      <c r="G7" s="54"/>
      <c r="H7" s="53" t="s">
        <v>11</v>
      </c>
      <c r="I7" s="54"/>
      <c r="J7" s="53" t="s">
        <v>9</v>
      </c>
      <c r="K7" s="54"/>
      <c r="L7" s="53" t="s">
        <v>16</v>
      </c>
      <c r="M7" s="54"/>
      <c r="N7" s="45"/>
      <c r="O7" s="45"/>
    </row>
    <row r="8" spans="1:24" x14ac:dyDescent="0.2">
      <c r="A8" s="51"/>
      <c r="B8" s="59"/>
      <c r="C8" s="61"/>
      <c r="D8" s="45"/>
      <c r="E8" s="45"/>
      <c r="F8" s="55"/>
      <c r="G8" s="56"/>
      <c r="H8" s="55"/>
      <c r="I8" s="56"/>
      <c r="J8" s="55"/>
      <c r="K8" s="56"/>
      <c r="L8" s="55"/>
      <c r="M8" s="56"/>
      <c r="N8" s="45"/>
      <c r="O8" s="45"/>
    </row>
    <row r="9" spans="1:24" x14ac:dyDescent="0.2">
      <c r="A9" s="51"/>
      <c r="B9" s="59"/>
      <c r="C9" s="61"/>
      <c r="D9" s="46" t="s">
        <v>5</v>
      </c>
      <c r="E9" s="46" t="s">
        <v>6</v>
      </c>
      <c r="F9" s="46" t="s">
        <v>5</v>
      </c>
      <c r="G9" s="46" t="s">
        <v>6</v>
      </c>
      <c r="H9" s="46" t="s">
        <v>5</v>
      </c>
      <c r="I9" s="46" t="s">
        <v>6</v>
      </c>
      <c r="J9" s="48" t="s">
        <v>5</v>
      </c>
      <c r="K9" s="46" t="s">
        <v>6</v>
      </c>
      <c r="L9" s="46" t="s">
        <v>5</v>
      </c>
      <c r="M9" s="53" t="s">
        <v>6</v>
      </c>
      <c r="N9" s="45"/>
      <c r="O9" s="45"/>
    </row>
    <row r="10" spans="1:24" x14ac:dyDescent="0.2">
      <c r="A10" s="52"/>
      <c r="B10" s="60"/>
      <c r="C10" s="61"/>
      <c r="D10" s="47"/>
      <c r="E10" s="47"/>
      <c r="F10" s="47"/>
      <c r="G10" s="47"/>
      <c r="H10" s="47"/>
      <c r="I10" s="47"/>
      <c r="J10" s="49"/>
      <c r="K10" s="47"/>
      <c r="L10" s="47"/>
      <c r="M10" s="55"/>
      <c r="N10" s="45"/>
      <c r="O10" s="45"/>
    </row>
    <row r="11" spans="1:24" ht="13.5" thickBot="1" x14ac:dyDescent="0.25">
      <c r="A11" s="35">
        <v>1</v>
      </c>
      <c r="B11" s="29">
        <v>2</v>
      </c>
      <c r="C11" s="12">
        <v>3</v>
      </c>
      <c r="D11" s="11">
        <v>4</v>
      </c>
      <c r="E11" s="11">
        <v>5</v>
      </c>
      <c r="F11" s="11">
        <v>6</v>
      </c>
      <c r="G11" s="11">
        <v>7</v>
      </c>
      <c r="H11" s="11">
        <v>8</v>
      </c>
      <c r="I11" s="11">
        <v>9</v>
      </c>
      <c r="J11" s="12">
        <v>10</v>
      </c>
      <c r="K11" s="11">
        <v>11</v>
      </c>
      <c r="L11" s="11">
        <v>12</v>
      </c>
      <c r="M11" s="20">
        <v>13</v>
      </c>
      <c r="N11" s="11">
        <v>14</v>
      </c>
      <c r="O11" s="43">
        <v>15</v>
      </c>
    </row>
    <row r="12" spans="1:24" ht="138.75" customHeight="1" thickBot="1" x14ac:dyDescent="0.25">
      <c r="A12" s="36">
        <v>1</v>
      </c>
      <c r="B12" s="39" t="s">
        <v>17</v>
      </c>
      <c r="C12" s="31" t="s">
        <v>59</v>
      </c>
      <c r="D12" s="15">
        <f t="shared" ref="D12:E16" si="0">F12+H12+J12+L12</f>
        <v>6000</v>
      </c>
      <c r="E12" s="15">
        <f t="shared" si="0"/>
        <v>6000</v>
      </c>
      <c r="F12" s="15">
        <v>0</v>
      </c>
      <c r="G12" s="15">
        <v>0</v>
      </c>
      <c r="H12" s="15">
        <v>6000</v>
      </c>
      <c r="I12" s="15">
        <v>6000</v>
      </c>
      <c r="J12" s="15">
        <v>0</v>
      </c>
      <c r="K12" s="15">
        <v>0</v>
      </c>
      <c r="L12" s="15">
        <v>0</v>
      </c>
      <c r="M12" s="21">
        <v>0</v>
      </c>
      <c r="N12" s="38" t="s">
        <v>80</v>
      </c>
      <c r="O12" s="43">
        <v>100</v>
      </c>
      <c r="P12" s="3"/>
      <c r="Q12" s="3"/>
      <c r="R12" s="3"/>
      <c r="S12" s="3"/>
      <c r="T12" s="3"/>
      <c r="U12" s="3"/>
      <c r="V12" s="3"/>
      <c r="W12" s="3"/>
      <c r="X12" s="3"/>
    </row>
    <row r="13" spans="1:24" ht="149.25" customHeight="1" thickBot="1" x14ac:dyDescent="0.25">
      <c r="A13" s="36">
        <v>2</v>
      </c>
      <c r="B13" s="39" t="s">
        <v>18</v>
      </c>
      <c r="C13" s="30" t="s">
        <v>59</v>
      </c>
      <c r="D13" s="15">
        <f>F13+H13+J13+L13</f>
        <v>96127.700000000012</v>
      </c>
      <c r="E13" s="15">
        <f t="shared" si="0"/>
        <v>94145.500000000015</v>
      </c>
      <c r="F13" s="15">
        <v>86950.6</v>
      </c>
      <c r="G13" s="15">
        <v>86950.6</v>
      </c>
      <c r="H13" s="15">
        <v>6519.3</v>
      </c>
      <c r="I13" s="15">
        <v>6519.3</v>
      </c>
      <c r="J13" s="15">
        <f>2009.5+356+184.3+3.6+104.4</f>
        <v>2657.8</v>
      </c>
      <c r="K13" s="15">
        <v>675.6</v>
      </c>
      <c r="L13" s="15">
        <v>0</v>
      </c>
      <c r="M13" s="21">
        <v>0</v>
      </c>
      <c r="N13" s="11" t="s">
        <v>81</v>
      </c>
      <c r="O13" s="43">
        <v>49</v>
      </c>
      <c r="P13" s="3"/>
      <c r="Q13" s="3"/>
      <c r="R13" s="3"/>
      <c r="S13" s="3"/>
      <c r="T13" s="3"/>
      <c r="U13" s="3"/>
      <c r="V13" s="3"/>
      <c r="W13" s="3"/>
      <c r="X13" s="3"/>
    </row>
    <row r="14" spans="1:24" ht="106.5" customHeight="1" thickBot="1" x14ac:dyDescent="0.25">
      <c r="A14" s="36">
        <v>3</v>
      </c>
      <c r="B14" s="39" t="s">
        <v>19</v>
      </c>
      <c r="C14" s="30" t="s">
        <v>60</v>
      </c>
      <c r="D14" s="15">
        <f t="shared" si="0"/>
        <v>3130.2000000000003</v>
      </c>
      <c r="E14" s="15">
        <f t="shared" si="0"/>
        <v>3042.9</v>
      </c>
      <c r="F14" s="15">
        <v>1080.4000000000001</v>
      </c>
      <c r="G14" s="15">
        <v>1080.4000000000001</v>
      </c>
      <c r="H14" s="15">
        <v>958.9</v>
      </c>
      <c r="I14" s="15">
        <v>958.9</v>
      </c>
      <c r="J14" s="15">
        <v>1090.9000000000001</v>
      </c>
      <c r="K14" s="15">
        <v>1003.6</v>
      </c>
      <c r="L14" s="15">
        <v>0</v>
      </c>
      <c r="M14" s="21">
        <v>0</v>
      </c>
      <c r="N14" s="11" t="s">
        <v>82</v>
      </c>
      <c r="O14" s="43">
        <v>48</v>
      </c>
      <c r="P14" s="3"/>
      <c r="Q14" s="3"/>
      <c r="R14" s="3"/>
      <c r="S14" s="3"/>
      <c r="T14" s="3"/>
      <c r="U14" s="3"/>
      <c r="V14" s="3"/>
      <c r="W14" s="3"/>
      <c r="X14" s="3"/>
    </row>
    <row r="15" spans="1:24" ht="105" customHeight="1" thickBot="1" x14ac:dyDescent="0.25">
      <c r="A15" s="36">
        <v>4</v>
      </c>
      <c r="B15" s="39" t="s">
        <v>20</v>
      </c>
      <c r="C15" s="30" t="s">
        <v>59</v>
      </c>
      <c r="D15" s="15">
        <f t="shared" si="0"/>
        <v>500</v>
      </c>
      <c r="E15" s="15">
        <f t="shared" si="0"/>
        <v>500</v>
      </c>
      <c r="F15" s="15">
        <v>409.5</v>
      </c>
      <c r="G15" s="15">
        <v>409.5</v>
      </c>
      <c r="H15" s="15">
        <v>45.5</v>
      </c>
      <c r="I15" s="15">
        <v>45.5</v>
      </c>
      <c r="J15" s="15">
        <v>45</v>
      </c>
      <c r="K15" s="15">
        <v>45</v>
      </c>
      <c r="L15" s="15">
        <v>0</v>
      </c>
      <c r="M15" s="21">
        <v>0</v>
      </c>
      <c r="N15" s="2" t="s">
        <v>83</v>
      </c>
      <c r="O15" s="43">
        <v>60</v>
      </c>
      <c r="P15" s="3"/>
      <c r="Q15" s="3"/>
      <c r="R15" s="3"/>
      <c r="S15" s="3"/>
      <c r="T15" s="3"/>
      <c r="U15" s="3"/>
      <c r="V15" s="3"/>
      <c r="W15" s="3"/>
      <c r="X15" s="3"/>
    </row>
    <row r="16" spans="1:24" ht="165" customHeight="1" thickBot="1" x14ac:dyDescent="0.25">
      <c r="A16" s="36">
        <v>5</v>
      </c>
      <c r="B16" s="39" t="s">
        <v>21</v>
      </c>
      <c r="C16" s="30" t="s">
        <v>59</v>
      </c>
      <c r="D16" s="15">
        <f t="shared" si="0"/>
        <v>5527.5999999999995</v>
      </c>
      <c r="E16" s="15">
        <f t="shared" ref="E16" si="1">G16+I16+K16+M16</f>
        <v>5040.7</v>
      </c>
      <c r="F16" s="15">
        <v>4813.7</v>
      </c>
      <c r="G16" s="15">
        <v>4813.7</v>
      </c>
      <c r="H16" s="15">
        <v>98.2</v>
      </c>
      <c r="I16" s="15">
        <v>98.2</v>
      </c>
      <c r="J16" s="15">
        <v>615.70000000000005</v>
      </c>
      <c r="K16" s="15">
        <v>128.80000000000001</v>
      </c>
      <c r="L16" s="15">
        <v>0</v>
      </c>
      <c r="M16" s="21">
        <v>0</v>
      </c>
      <c r="N16" s="11" t="s">
        <v>84</v>
      </c>
      <c r="O16" s="43">
        <v>90</v>
      </c>
      <c r="P16" s="3"/>
      <c r="Q16" s="3"/>
      <c r="R16" s="3"/>
      <c r="S16" s="3"/>
      <c r="T16" s="3"/>
      <c r="U16" s="3"/>
      <c r="V16" s="3"/>
      <c r="W16" s="3"/>
      <c r="X16" s="3"/>
    </row>
    <row r="17" spans="1:24" ht="110.25" customHeight="1" thickBot="1" x14ac:dyDescent="0.25">
      <c r="A17" s="36">
        <v>6</v>
      </c>
      <c r="B17" s="39" t="s">
        <v>22</v>
      </c>
      <c r="C17" s="30" t="s">
        <v>59</v>
      </c>
      <c r="D17" s="15">
        <f t="shared" ref="D17:E19" si="2">F17+H17+J17+L17</f>
        <v>35349.700000000004</v>
      </c>
      <c r="E17" s="15">
        <f t="shared" si="2"/>
        <v>32132.400000000001</v>
      </c>
      <c r="F17" s="15">
        <f>183.9+3032.1</f>
        <v>3216</v>
      </c>
      <c r="G17" s="15">
        <v>183.9</v>
      </c>
      <c r="H17" s="15">
        <f>31366.5+58.8</f>
        <v>31425.3</v>
      </c>
      <c r="I17" s="15">
        <v>31335.200000000001</v>
      </c>
      <c r="J17" s="15">
        <f>676.8+31.6</f>
        <v>708.4</v>
      </c>
      <c r="K17" s="15">
        <f>31.5+581.8</f>
        <v>613.29999999999995</v>
      </c>
      <c r="L17" s="15">
        <v>0</v>
      </c>
      <c r="M17" s="21">
        <v>0</v>
      </c>
      <c r="N17" s="11" t="s">
        <v>85</v>
      </c>
      <c r="O17" s="43">
        <v>39</v>
      </c>
      <c r="P17" s="3"/>
      <c r="Q17" s="3"/>
      <c r="R17" s="3"/>
      <c r="S17" s="3"/>
      <c r="T17" s="3"/>
      <c r="U17" s="3"/>
      <c r="V17" s="3"/>
      <c r="W17" s="3"/>
      <c r="X17" s="3"/>
    </row>
    <row r="18" spans="1:24" ht="84.75" customHeight="1" thickBot="1" x14ac:dyDescent="0.25">
      <c r="A18" s="36">
        <v>7</v>
      </c>
      <c r="B18" s="39" t="s">
        <v>23</v>
      </c>
      <c r="C18" s="30" t="s">
        <v>61</v>
      </c>
      <c r="D18" s="15">
        <f t="shared" si="2"/>
        <v>90132.2</v>
      </c>
      <c r="E18" s="15">
        <f t="shared" si="2"/>
        <v>89914.7</v>
      </c>
      <c r="F18" s="15">
        <f>F19+F20+F21+F22+F23</f>
        <v>37371.300000000003</v>
      </c>
      <c r="G18" s="15">
        <f t="shared" ref="G18:M18" si="3">G19+G20+G21+G22+G23</f>
        <v>37371.300000000003</v>
      </c>
      <c r="H18" s="15">
        <f t="shared" si="3"/>
        <v>38194.200000000004</v>
      </c>
      <c r="I18" s="15">
        <f t="shared" si="3"/>
        <v>38092.200000000004</v>
      </c>
      <c r="J18" s="15">
        <f t="shared" si="3"/>
        <v>14566.7</v>
      </c>
      <c r="K18" s="15">
        <f t="shared" si="3"/>
        <v>14451.2</v>
      </c>
      <c r="L18" s="15">
        <f t="shared" si="3"/>
        <v>0</v>
      </c>
      <c r="M18" s="15">
        <f t="shared" si="3"/>
        <v>0</v>
      </c>
      <c r="N18" s="11"/>
      <c r="O18" s="43">
        <v>99</v>
      </c>
      <c r="P18" s="3"/>
      <c r="Q18" s="3"/>
      <c r="R18" s="3"/>
      <c r="S18" s="3"/>
      <c r="T18" s="3"/>
      <c r="U18" s="3"/>
      <c r="V18" s="3"/>
      <c r="W18" s="3"/>
      <c r="X18" s="3"/>
    </row>
    <row r="19" spans="1:24" ht="177" customHeight="1" thickBot="1" x14ac:dyDescent="0.25">
      <c r="A19" s="36" t="s">
        <v>54</v>
      </c>
      <c r="B19" s="41" t="s">
        <v>49</v>
      </c>
      <c r="C19" s="30" t="s">
        <v>61</v>
      </c>
      <c r="D19" s="15">
        <f t="shared" si="2"/>
        <v>70506.7</v>
      </c>
      <c r="E19" s="15">
        <f t="shared" si="2"/>
        <v>70506.7</v>
      </c>
      <c r="F19" s="15">
        <v>29974</v>
      </c>
      <c r="G19" s="15">
        <v>29974</v>
      </c>
      <c r="H19" s="15">
        <f>232.5+608.9+10800+766.1+1024.8+6000+8745.8+2358.9+3330.4+472.1+250</f>
        <v>34589.5</v>
      </c>
      <c r="I19" s="15">
        <v>34589.5</v>
      </c>
      <c r="J19" s="15">
        <f>1017.6+1200+3253.5+472.1</f>
        <v>5943.2000000000007</v>
      </c>
      <c r="K19" s="15">
        <v>5943.2</v>
      </c>
      <c r="L19" s="15">
        <v>0</v>
      </c>
      <c r="M19" s="21">
        <v>0</v>
      </c>
      <c r="N19" s="11" t="s">
        <v>87</v>
      </c>
      <c r="O19" s="43"/>
      <c r="P19" s="3"/>
      <c r="Q19" s="3"/>
      <c r="R19" s="3"/>
      <c r="S19" s="3"/>
      <c r="T19" s="3"/>
      <c r="U19" s="3"/>
      <c r="V19" s="3"/>
      <c r="W19" s="3"/>
      <c r="X19" s="3"/>
    </row>
    <row r="20" spans="1:24" ht="78.75" customHeight="1" thickBot="1" x14ac:dyDescent="0.25">
      <c r="A20" s="36" t="s">
        <v>55</v>
      </c>
      <c r="B20" s="41" t="s">
        <v>50</v>
      </c>
      <c r="C20" s="30" t="s">
        <v>61</v>
      </c>
      <c r="D20" s="15">
        <f t="shared" ref="D20:D24" si="4">F20+H20+J20+L20</f>
        <v>8855.6</v>
      </c>
      <c r="E20" s="15">
        <f t="shared" ref="E20:E24" si="5">G20+I20+K20+M20</f>
        <v>8638.1</v>
      </c>
      <c r="F20" s="15">
        <v>7397.3</v>
      </c>
      <c r="G20" s="15">
        <v>7397.3</v>
      </c>
      <c r="H20" s="15">
        <f>821.9+85.7+81.7</f>
        <v>989.30000000000007</v>
      </c>
      <c r="I20" s="15">
        <v>887.3</v>
      </c>
      <c r="J20" s="15">
        <v>469</v>
      </c>
      <c r="K20" s="15">
        <v>353.5</v>
      </c>
      <c r="L20" s="15">
        <v>0</v>
      </c>
      <c r="M20" s="21">
        <v>0</v>
      </c>
      <c r="N20" s="11" t="s">
        <v>86</v>
      </c>
      <c r="O20" s="43"/>
      <c r="P20" s="3"/>
      <c r="Q20" s="3"/>
      <c r="R20" s="3"/>
      <c r="S20" s="3"/>
      <c r="T20" s="3"/>
      <c r="U20" s="3"/>
      <c r="V20" s="3"/>
      <c r="W20" s="3"/>
      <c r="X20" s="3"/>
    </row>
    <row r="21" spans="1:24" ht="83.25" customHeight="1" thickBot="1" x14ac:dyDescent="0.25">
      <c r="A21" s="36" t="s">
        <v>56</v>
      </c>
      <c r="B21" s="41" t="s">
        <v>51</v>
      </c>
      <c r="C21" s="30" t="s">
        <v>61</v>
      </c>
      <c r="D21" s="15">
        <f t="shared" si="4"/>
        <v>2915.4</v>
      </c>
      <c r="E21" s="15">
        <f t="shared" si="5"/>
        <v>2915.4</v>
      </c>
      <c r="F21" s="15">
        <v>0</v>
      </c>
      <c r="G21" s="15">
        <v>0</v>
      </c>
      <c r="H21" s="15">
        <f>1677.4+688+250</f>
        <v>2615.4</v>
      </c>
      <c r="I21" s="15">
        <v>2615.4</v>
      </c>
      <c r="J21" s="15">
        <f>80+220</f>
        <v>300</v>
      </c>
      <c r="K21" s="15">
        <v>300</v>
      </c>
      <c r="L21" s="15">
        <v>0</v>
      </c>
      <c r="M21" s="21">
        <v>0</v>
      </c>
      <c r="N21" s="11" t="s">
        <v>73</v>
      </c>
      <c r="O21" s="43"/>
      <c r="P21" s="3"/>
      <c r="Q21" s="3"/>
      <c r="R21" s="3"/>
      <c r="S21" s="3"/>
      <c r="T21" s="3"/>
      <c r="U21" s="3"/>
      <c r="V21" s="3"/>
      <c r="W21" s="3"/>
      <c r="X21" s="3"/>
    </row>
    <row r="22" spans="1:24" ht="75.75" customHeight="1" thickBot="1" x14ac:dyDescent="0.25">
      <c r="A22" s="36" t="s">
        <v>57</v>
      </c>
      <c r="B22" s="41" t="s">
        <v>52</v>
      </c>
      <c r="C22" s="30" t="s">
        <v>61</v>
      </c>
      <c r="D22" s="15">
        <f t="shared" si="4"/>
        <v>100</v>
      </c>
      <c r="E22" s="15">
        <f t="shared" si="5"/>
        <v>100</v>
      </c>
      <c r="F22" s="15">
        <v>0</v>
      </c>
      <c r="G22" s="15">
        <v>0</v>
      </c>
      <c r="H22" s="15">
        <v>0</v>
      </c>
      <c r="I22" s="15">
        <v>0</v>
      </c>
      <c r="J22" s="15">
        <v>100</v>
      </c>
      <c r="K22" s="15">
        <v>100</v>
      </c>
      <c r="L22" s="15">
        <v>0</v>
      </c>
      <c r="M22" s="21">
        <v>0</v>
      </c>
      <c r="N22" s="11" t="s">
        <v>88</v>
      </c>
      <c r="O22" s="43"/>
      <c r="P22" s="3"/>
      <c r="Q22" s="3"/>
      <c r="R22" s="3"/>
      <c r="S22" s="3"/>
      <c r="T22" s="3"/>
      <c r="U22" s="3"/>
      <c r="V22" s="3"/>
      <c r="W22" s="3"/>
      <c r="X22" s="3"/>
    </row>
    <row r="23" spans="1:24" ht="70.5" customHeight="1" thickBot="1" x14ac:dyDescent="0.25">
      <c r="A23" s="36" t="s">
        <v>58</v>
      </c>
      <c r="B23" s="41" t="s">
        <v>53</v>
      </c>
      <c r="C23" s="30" t="s">
        <v>61</v>
      </c>
      <c r="D23" s="15">
        <f t="shared" si="4"/>
        <v>7754.5</v>
      </c>
      <c r="E23" s="15">
        <f t="shared" si="5"/>
        <v>7754.5</v>
      </c>
      <c r="F23" s="15">
        <v>0</v>
      </c>
      <c r="G23" s="15">
        <v>0</v>
      </c>
      <c r="H23" s="15">
        <v>0</v>
      </c>
      <c r="I23" s="15">
        <v>0</v>
      </c>
      <c r="J23" s="15">
        <v>7754.5</v>
      </c>
      <c r="K23" s="15">
        <v>7754.5</v>
      </c>
      <c r="L23" s="15">
        <v>0</v>
      </c>
      <c r="M23" s="21">
        <v>0</v>
      </c>
      <c r="N23" s="11" t="s">
        <v>71</v>
      </c>
      <c r="O23" s="43"/>
      <c r="P23" s="3"/>
      <c r="Q23" s="3"/>
      <c r="R23" s="3"/>
      <c r="S23" s="3"/>
      <c r="T23" s="3"/>
      <c r="U23" s="3"/>
      <c r="V23" s="3"/>
      <c r="W23" s="3"/>
      <c r="X23" s="3"/>
    </row>
    <row r="24" spans="1:24" ht="105" customHeight="1" thickBot="1" x14ac:dyDescent="0.25">
      <c r="A24" s="36">
        <v>8</v>
      </c>
      <c r="B24" s="39" t="s">
        <v>24</v>
      </c>
      <c r="C24" s="30" t="s">
        <v>62</v>
      </c>
      <c r="D24" s="15">
        <f t="shared" si="4"/>
        <v>2325</v>
      </c>
      <c r="E24" s="15">
        <f>G24+I24+K24+M24</f>
        <v>2325</v>
      </c>
      <c r="F24" s="15">
        <v>0</v>
      </c>
      <c r="G24" s="15">
        <v>0</v>
      </c>
      <c r="H24" s="15">
        <v>1800</v>
      </c>
      <c r="I24" s="15">
        <v>1800</v>
      </c>
      <c r="J24" s="15">
        <f>300+225</f>
        <v>525</v>
      </c>
      <c r="K24" s="15">
        <v>525</v>
      </c>
      <c r="L24" s="15">
        <v>0</v>
      </c>
      <c r="M24" s="21">
        <v>0</v>
      </c>
      <c r="N24" s="11" t="s">
        <v>89</v>
      </c>
      <c r="O24" s="43">
        <v>100</v>
      </c>
      <c r="P24" s="3"/>
      <c r="Q24" s="3"/>
      <c r="R24" s="3"/>
      <c r="S24" s="3"/>
      <c r="T24" s="3"/>
      <c r="U24" s="3"/>
      <c r="V24" s="3"/>
      <c r="W24" s="3"/>
      <c r="X24" s="3"/>
    </row>
    <row r="25" spans="1:24" ht="196.5" customHeight="1" thickBot="1" x14ac:dyDescent="0.25">
      <c r="A25" s="36">
        <v>9</v>
      </c>
      <c r="B25" s="39" t="s">
        <v>42</v>
      </c>
      <c r="C25" s="30" t="s">
        <v>62</v>
      </c>
      <c r="D25" s="15">
        <f t="shared" ref="D25:E30" si="6">F25+H25+J25+L25</f>
        <v>12570.1</v>
      </c>
      <c r="E25" s="15">
        <f t="shared" si="6"/>
        <v>10580.5</v>
      </c>
      <c r="F25" s="15">
        <v>235.9</v>
      </c>
      <c r="G25" s="15">
        <v>235.9</v>
      </c>
      <c r="H25" s="15">
        <f>600+4000+26.2+64.6+18.7+5471.7</f>
        <v>10181.200000000001</v>
      </c>
      <c r="I25" s="15">
        <v>8191.6</v>
      </c>
      <c r="J25" s="15">
        <f>59.3+382+310.7+724.6+25.9+6.4+102.9+541.2</f>
        <v>2153</v>
      </c>
      <c r="K25" s="15">
        <v>2153</v>
      </c>
      <c r="L25" s="15">
        <v>0</v>
      </c>
      <c r="M25" s="21">
        <v>0</v>
      </c>
      <c r="N25" s="11" t="s">
        <v>90</v>
      </c>
      <c r="O25" s="43">
        <v>62</v>
      </c>
      <c r="P25" s="3"/>
      <c r="Q25" s="3"/>
      <c r="R25" s="3"/>
      <c r="S25" s="3"/>
      <c r="T25" s="3"/>
      <c r="U25" s="3"/>
      <c r="V25" s="3"/>
      <c r="W25" s="3"/>
      <c r="X25" s="3"/>
    </row>
    <row r="26" spans="1:24" ht="91.5" customHeight="1" thickBot="1" x14ac:dyDescent="0.25">
      <c r="A26" s="36">
        <v>10</v>
      </c>
      <c r="B26" s="39" t="s">
        <v>43</v>
      </c>
      <c r="C26" s="30" t="s">
        <v>62</v>
      </c>
      <c r="D26" s="15">
        <f t="shared" si="6"/>
        <v>158</v>
      </c>
      <c r="E26" s="15">
        <f t="shared" si="6"/>
        <v>158</v>
      </c>
      <c r="F26" s="15">
        <v>0</v>
      </c>
      <c r="G26" s="15">
        <v>0</v>
      </c>
      <c r="H26" s="15">
        <v>0</v>
      </c>
      <c r="I26" s="15">
        <v>0</v>
      </c>
      <c r="J26" s="15">
        <v>158</v>
      </c>
      <c r="K26" s="15">
        <v>158</v>
      </c>
      <c r="L26" s="15">
        <v>0</v>
      </c>
      <c r="M26" s="21">
        <v>0</v>
      </c>
      <c r="N26" s="11" t="s">
        <v>91</v>
      </c>
      <c r="O26" s="43">
        <v>100</v>
      </c>
      <c r="P26" s="3"/>
      <c r="Q26" s="3"/>
      <c r="R26" s="3"/>
      <c r="S26" s="3"/>
      <c r="T26" s="3"/>
      <c r="U26" s="3"/>
      <c r="V26" s="3"/>
      <c r="W26" s="3"/>
      <c r="X26" s="3"/>
    </row>
    <row r="27" spans="1:24" ht="72" customHeight="1" thickBot="1" x14ac:dyDescent="0.25">
      <c r="A27" s="36">
        <v>11</v>
      </c>
      <c r="B27" s="39" t="s">
        <v>25</v>
      </c>
      <c r="C27" s="30" t="s">
        <v>63</v>
      </c>
      <c r="D27" s="15">
        <f t="shared" si="6"/>
        <v>0</v>
      </c>
      <c r="E27" s="15">
        <f t="shared" si="6"/>
        <v>0</v>
      </c>
      <c r="F27" s="15">
        <v>0</v>
      </c>
      <c r="G27" s="15">
        <v>0</v>
      </c>
      <c r="H27" s="15">
        <v>0</v>
      </c>
      <c r="I27" s="15">
        <v>0</v>
      </c>
      <c r="J27" s="15">
        <v>0</v>
      </c>
      <c r="K27" s="15">
        <v>0</v>
      </c>
      <c r="L27" s="15">
        <v>0</v>
      </c>
      <c r="M27" s="21">
        <v>0</v>
      </c>
      <c r="N27" s="11" t="s">
        <v>74</v>
      </c>
      <c r="O27" s="43">
        <v>50</v>
      </c>
      <c r="P27" s="3"/>
      <c r="Q27" s="3"/>
      <c r="R27" s="3"/>
      <c r="S27" s="3"/>
      <c r="T27" s="3"/>
      <c r="U27" s="3"/>
      <c r="V27" s="3"/>
      <c r="W27" s="3"/>
      <c r="X27" s="3"/>
    </row>
    <row r="28" spans="1:24" ht="94.5" customHeight="1" thickBot="1" x14ac:dyDescent="0.25">
      <c r="A28" s="36">
        <v>12</v>
      </c>
      <c r="B28" s="39" t="s">
        <v>26</v>
      </c>
      <c r="C28" s="30" t="s">
        <v>62</v>
      </c>
      <c r="D28" s="15">
        <f t="shared" si="6"/>
        <v>0</v>
      </c>
      <c r="E28" s="15">
        <f t="shared" si="6"/>
        <v>0</v>
      </c>
      <c r="F28" s="15">
        <v>0</v>
      </c>
      <c r="G28" s="15">
        <v>0</v>
      </c>
      <c r="H28" s="15">
        <v>0</v>
      </c>
      <c r="I28" s="15">
        <v>0</v>
      </c>
      <c r="J28" s="15">
        <v>0</v>
      </c>
      <c r="K28" s="15">
        <v>0</v>
      </c>
      <c r="L28" s="15">
        <v>0</v>
      </c>
      <c r="M28" s="21">
        <v>0</v>
      </c>
      <c r="N28" s="11" t="s">
        <v>74</v>
      </c>
      <c r="O28" s="43">
        <v>0</v>
      </c>
      <c r="P28" s="3"/>
      <c r="Q28" s="3"/>
      <c r="R28" s="3"/>
      <c r="S28" s="3"/>
      <c r="T28" s="3"/>
      <c r="U28" s="3"/>
      <c r="V28" s="3"/>
      <c r="W28" s="3"/>
      <c r="X28" s="3"/>
    </row>
    <row r="29" spans="1:24" ht="103.5" customHeight="1" thickBot="1" x14ac:dyDescent="0.25">
      <c r="A29" s="36">
        <v>13</v>
      </c>
      <c r="B29" s="39" t="s">
        <v>27</v>
      </c>
      <c r="C29" s="30" t="s">
        <v>64</v>
      </c>
      <c r="D29" s="15">
        <f t="shared" si="6"/>
        <v>465</v>
      </c>
      <c r="E29" s="15">
        <f t="shared" si="6"/>
        <v>465</v>
      </c>
      <c r="F29" s="15">
        <v>0</v>
      </c>
      <c r="G29" s="15">
        <v>0</v>
      </c>
      <c r="H29" s="15">
        <v>0</v>
      </c>
      <c r="I29" s="15">
        <v>0</v>
      </c>
      <c r="J29" s="15">
        <v>465</v>
      </c>
      <c r="K29" s="15">
        <v>465</v>
      </c>
      <c r="L29" s="15">
        <v>0</v>
      </c>
      <c r="M29" s="21">
        <v>0</v>
      </c>
      <c r="N29" s="11" t="s">
        <v>92</v>
      </c>
      <c r="O29" s="43">
        <v>80</v>
      </c>
      <c r="P29" s="3"/>
      <c r="Q29" s="3"/>
      <c r="R29" s="3"/>
      <c r="S29" s="3"/>
      <c r="T29" s="3"/>
      <c r="U29" s="3"/>
      <c r="V29" s="3"/>
      <c r="W29" s="3"/>
      <c r="X29" s="3"/>
    </row>
    <row r="30" spans="1:24" s="14" customFormat="1" ht="108.75" customHeight="1" thickBot="1" x14ac:dyDescent="0.25">
      <c r="A30" s="36">
        <v>14</v>
      </c>
      <c r="B30" s="39" t="s">
        <v>28</v>
      </c>
      <c r="C30" s="30" t="s">
        <v>64</v>
      </c>
      <c r="D30" s="15">
        <f t="shared" si="6"/>
        <v>55</v>
      </c>
      <c r="E30" s="15">
        <f t="shared" si="6"/>
        <v>55</v>
      </c>
      <c r="F30" s="15">
        <v>0</v>
      </c>
      <c r="G30" s="15">
        <v>0</v>
      </c>
      <c r="H30" s="15">
        <v>0</v>
      </c>
      <c r="I30" s="15">
        <v>0</v>
      </c>
      <c r="J30" s="15">
        <v>55</v>
      </c>
      <c r="K30" s="15">
        <v>55</v>
      </c>
      <c r="L30" s="15">
        <v>0</v>
      </c>
      <c r="M30" s="21">
        <v>0</v>
      </c>
      <c r="N30" s="11" t="s">
        <v>93</v>
      </c>
      <c r="O30" s="63">
        <v>90</v>
      </c>
      <c r="P30" s="13"/>
      <c r="Q30" s="13"/>
      <c r="R30" s="13"/>
      <c r="S30" s="13"/>
      <c r="T30" s="13"/>
      <c r="U30" s="13"/>
      <c r="V30" s="13"/>
      <c r="W30" s="13"/>
      <c r="X30" s="13"/>
    </row>
    <row r="31" spans="1:24" ht="79.5" customHeight="1" thickBot="1" x14ac:dyDescent="0.25">
      <c r="A31" s="36">
        <v>15</v>
      </c>
      <c r="B31" s="39" t="s">
        <v>29</v>
      </c>
      <c r="C31" s="30" t="s">
        <v>65</v>
      </c>
      <c r="D31" s="15">
        <f t="shared" ref="D31:D32" si="7">F31+H31+J31+L31</f>
        <v>573.9</v>
      </c>
      <c r="E31" s="15">
        <f t="shared" ref="E31:E32" si="8">G31+I31+K31+M31</f>
        <v>573.9</v>
      </c>
      <c r="F31" s="15">
        <v>0</v>
      </c>
      <c r="G31" s="15">
        <v>0</v>
      </c>
      <c r="H31" s="15">
        <v>373.9</v>
      </c>
      <c r="I31" s="15">
        <v>373.9</v>
      </c>
      <c r="J31" s="15">
        <v>200</v>
      </c>
      <c r="K31" s="15">
        <v>200</v>
      </c>
      <c r="L31" s="15">
        <v>0</v>
      </c>
      <c r="M31" s="21">
        <v>0</v>
      </c>
      <c r="N31" s="11" t="s">
        <v>94</v>
      </c>
      <c r="O31" s="43">
        <v>75</v>
      </c>
      <c r="P31" s="3"/>
      <c r="Q31" s="3"/>
      <c r="R31" s="3"/>
      <c r="S31" s="3"/>
      <c r="T31" s="3"/>
      <c r="U31" s="3"/>
      <c r="V31" s="3"/>
      <c r="W31" s="3"/>
      <c r="X31" s="3"/>
    </row>
    <row r="32" spans="1:24" ht="142.5" customHeight="1" thickBot="1" x14ac:dyDescent="0.25">
      <c r="A32" s="36">
        <v>16</v>
      </c>
      <c r="B32" s="39" t="s">
        <v>44</v>
      </c>
      <c r="C32" s="30" t="s">
        <v>66</v>
      </c>
      <c r="D32" s="15">
        <f t="shared" si="7"/>
        <v>120</v>
      </c>
      <c r="E32" s="15">
        <f t="shared" si="8"/>
        <v>120</v>
      </c>
      <c r="F32" s="15">
        <v>0</v>
      </c>
      <c r="G32" s="15">
        <v>0</v>
      </c>
      <c r="H32" s="15">
        <v>0</v>
      </c>
      <c r="I32" s="15">
        <v>0</v>
      </c>
      <c r="J32" s="15">
        <v>120</v>
      </c>
      <c r="K32" s="15">
        <v>120</v>
      </c>
      <c r="L32" s="15">
        <v>0</v>
      </c>
      <c r="M32" s="21">
        <v>0</v>
      </c>
      <c r="N32" s="11" t="s">
        <v>95</v>
      </c>
      <c r="O32" s="43">
        <v>85</v>
      </c>
      <c r="P32" s="3"/>
      <c r="Q32" s="3"/>
      <c r="R32" s="3"/>
      <c r="S32" s="3"/>
      <c r="T32" s="3"/>
      <c r="U32" s="3"/>
      <c r="V32" s="3"/>
      <c r="W32" s="3"/>
      <c r="X32" s="3"/>
    </row>
    <row r="33" spans="1:24" ht="123.75" customHeight="1" thickBot="1" x14ac:dyDescent="0.25">
      <c r="A33" s="36">
        <v>17</v>
      </c>
      <c r="B33" s="39" t="s">
        <v>30</v>
      </c>
      <c r="C33" s="30" t="s">
        <v>65</v>
      </c>
      <c r="D33" s="15">
        <f>F33+H33+J33+L33</f>
        <v>0</v>
      </c>
      <c r="E33" s="15">
        <f>G33+I33+K33+M33</f>
        <v>0</v>
      </c>
      <c r="F33" s="15">
        <v>0</v>
      </c>
      <c r="G33" s="15">
        <v>0</v>
      </c>
      <c r="H33" s="15">
        <v>0</v>
      </c>
      <c r="I33" s="15">
        <v>0</v>
      </c>
      <c r="J33" s="15">
        <v>0</v>
      </c>
      <c r="K33" s="15">
        <v>0</v>
      </c>
      <c r="L33" s="15">
        <v>0</v>
      </c>
      <c r="M33" s="21">
        <v>0</v>
      </c>
      <c r="N33" s="11" t="s">
        <v>96</v>
      </c>
      <c r="O33" s="43">
        <v>61</v>
      </c>
      <c r="P33" s="3"/>
      <c r="Q33" s="3"/>
      <c r="R33" s="3"/>
      <c r="S33" s="3"/>
      <c r="T33" s="3"/>
      <c r="U33" s="3"/>
      <c r="V33" s="3"/>
      <c r="W33" s="3"/>
      <c r="X33" s="3"/>
    </row>
    <row r="34" spans="1:24" ht="115.5" thickBot="1" x14ac:dyDescent="0.25">
      <c r="A34" s="36">
        <v>18</v>
      </c>
      <c r="B34" s="39" t="s">
        <v>31</v>
      </c>
      <c r="C34" s="30" t="s">
        <v>67</v>
      </c>
      <c r="D34" s="15">
        <f t="shared" ref="D34:D36" si="9">F34+H34+J34+L34</f>
        <v>3000</v>
      </c>
      <c r="E34" s="15">
        <f t="shared" ref="E34:E36" si="10">G34+I34+K34+M34</f>
        <v>2584.3000000000002</v>
      </c>
      <c r="F34" s="15">
        <v>0</v>
      </c>
      <c r="G34" s="15">
        <v>0</v>
      </c>
      <c r="H34" s="15">
        <v>0</v>
      </c>
      <c r="I34" s="15">
        <v>0</v>
      </c>
      <c r="J34" s="15">
        <v>3000</v>
      </c>
      <c r="K34" s="15">
        <v>2584.3000000000002</v>
      </c>
      <c r="L34" s="15">
        <v>0</v>
      </c>
      <c r="M34" s="21">
        <v>0</v>
      </c>
      <c r="N34" s="11" t="s">
        <v>97</v>
      </c>
      <c r="O34" s="43">
        <v>97</v>
      </c>
      <c r="P34" s="3"/>
      <c r="Q34" s="3"/>
      <c r="R34" s="3"/>
      <c r="S34" s="3"/>
      <c r="T34" s="3"/>
      <c r="U34" s="3"/>
      <c r="V34" s="3"/>
      <c r="W34" s="3"/>
      <c r="X34" s="3"/>
    </row>
    <row r="35" spans="1:24" ht="93.75" customHeight="1" thickBot="1" x14ac:dyDescent="0.25">
      <c r="A35" s="36">
        <v>19</v>
      </c>
      <c r="B35" s="39" t="s">
        <v>32</v>
      </c>
      <c r="C35" s="30" t="s">
        <v>65</v>
      </c>
      <c r="D35" s="15">
        <f t="shared" si="9"/>
        <v>2376.1999999999998</v>
      </c>
      <c r="E35" s="15">
        <f t="shared" si="10"/>
        <v>2376.1999999999998</v>
      </c>
      <c r="F35" s="15">
        <v>0</v>
      </c>
      <c r="G35" s="15">
        <v>0</v>
      </c>
      <c r="H35" s="15">
        <v>1766.2</v>
      </c>
      <c r="I35" s="15">
        <v>1766.2</v>
      </c>
      <c r="J35" s="15">
        <v>610</v>
      </c>
      <c r="K35" s="15">
        <v>610</v>
      </c>
      <c r="L35" s="15">
        <v>0</v>
      </c>
      <c r="M35" s="21">
        <v>0</v>
      </c>
      <c r="N35" s="11" t="s">
        <v>98</v>
      </c>
      <c r="O35" s="43">
        <v>100</v>
      </c>
      <c r="P35" s="3"/>
      <c r="Q35" s="3"/>
      <c r="R35" s="3"/>
      <c r="S35" s="3"/>
      <c r="T35" s="3"/>
      <c r="U35" s="3"/>
      <c r="V35" s="3"/>
      <c r="W35" s="3"/>
      <c r="X35" s="3"/>
    </row>
    <row r="36" spans="1:24" ht="115.5" customHeight="1" thickBot="1" x14ac:dyDescent="0.25">
      <c r="A36" s="36">
        <v>20</v>
      </c>
      <c r="B36" s="39" t="s">
        <v>33</v>
      </c>
      <c r="C36" s="30" t="s">
        <v>67</v>
      </c>
      <c r="D36" s="15">
        <f t="shared" si="9"/>
        <v>300</v>
      </c>
      <c r="E36" s="15">
        <f t="shared" si="10"/>
        <v>271.89999999999998</v>
      </c>
      <c r="F36" s="15">
        <v>0</v>
      </c>
      <c r="G36" s="15">
        <v>0</v>
      </c>
      <c r="H36" s="15">
        <v>0</v>
      </c>
      <c r="I36" s="15">
        <v>0</v>
      </c>
      <c r="J36" s="15">
        <v>300</v>
      </c>
      <c r="K36" s="15">
        <v>271.89999999999998</v>
      </c>
      <c r="L36" s="15">
        <v>0</v>
      </c>
      <c r="M36" s="21">
        <v>0</v>
      </c>
      <c r="N36" s="11" t="s">
        <v>99</v>
      </c>
      <c r="O36" s="43">
        <v>74</v>
      </c>
      <c r="P36" s="3"/>
      <c r="Q36" s="3"/>
      <c r="R36" s="3"/>
      <c r="S36" s="3"/>
      <c r="T36" s="3"/>
      <c r="U36" s="3"/>
      <c r="V36" s="3"/>
      <c r="W36" s="3"/>
      <c r="X36" s="3"/>
    </row>
    <row r="37" spans="1:24" ht="96.75" customHeight="1" thickBot="1" x14ac:dyDescent="0.25">
      <c r="A37" s="36">
        <v>21</v>
      </c>
      <c r="B37" s="39" t="s">
        <v>34</v>
      </c>
      <c r="C37" s="30" t="s">
        <v>68</v>
      </c>
      <c r="D37" s="15">
        <f t="shared" ref="D37:D39" si="11">F37+H37+J37+L37</f>
        <v>0</v>
      </c>
      <c r="E37" s="15">
        <f t="shared" ref="E37:E39" si="12">G37+I37+K37+M37</f>
        <v>0</v>
      </c>
      <c r="F37" s="15">
        <v>0</v>
      </c>
      <c r="G37" s="15">
        <v>0</v>
      </c>
      <c r="H37" s="15">
        <v>0</v>
      </c>
      <c r="I37" s="15">
        <v>0</v>
      </c>
      <c r="J37" s="15">
        <v>0</v>
      </c>
      <c r="K37" s="15">
        <v>0</v>
      </c>
      <c r="L37" s="15">
        <v>0</v>
      </c>
      <c r="M37" s="21">
        <v>0</v>
      </c>
      <c r="N37" s="11" t="s">
        <v>100</v>
      </c>
      <c r="O37" s="43">
        <v>35</v>
      </c>
      <c r="P37" s="3"/>
      <c r="Q37" s="3"/>
      <c r="R37" s="3"/>
      <c r="S37" s="3"/>
      <c r="T37" s="3"/>
      <c r="U37" s="3"/>
      <c r="V37" s="3"/>
      <c r="W37" s="3"/>
      <c r="X37" s="3"/>
    </row>
    <row r="38" spans="1:24" ht="90" customHeight="1" thickBot="1" x14ac:dyDescent="0.25">
      <c r="A38" s="36">
        <v>22</v>
      </c>
      <c r="B38" s="39" t="s">
        <v>35</v>
      </c>
      <c r="C38" s="30" t="s">
        <v>68</v>
      </c>
      <c r="D38" s="15">
        <f t="shared" si="11"/>
        <v>13560</v>
      </c>
      <c r="E38" s="15">
        <f t="shared" si="12"/>
        <v>13359.3</v>
      </c>
      <c r="F38" s="15">
        <v>690.6</v>
      </c>
      <c r="G38" s="15">
        <v>690.6</v>
      </c>
      <c r="H38" s="15">
        <v>3655.7</v>
      </c>
      <c r="I38" s="15">
        <v>3655.7</v>
      </c>
      <c r="J38" s="15">
        <f>198.2+400</f>
        <v>598.20000000000005</v>
      </c>
      <c r="K38" s="15">
        <f>198.2+199.3</f>
        <v>397.5</v>
      </c>
      <c r="L38" s="15">
        <v>8615.5</v>
      </c>
      <c r="M38" s="21">
        <v>8615.5</v>
      </c>
      <c r="N38" s="11" t="s">
        <v>101</v>
      </c>
      <c r="O38" s="43">
        <v>99</v>
      </c>
      <c r="P38" s="3"/>
      <c r="Q38" s="3"/>
      <c r="R38" s="3"/>
      <c r="S38" s="3"/>
      <c r="T38" s="3"/>
      <c r="U38" s="3"/>
      <c r="V38" s="3"/>
      <c r="W38" s="3"/>
      <c r="X38" s="3"/>
    </row>
    <row r="39" spans="1:24" ht="220.5" customHeight="1" thickBot="1" x14ac:dyDescent="0.25">
      <c r="A39" s="36">
        <v>23</v>
      </c>
      <c r="B39" s="39" t="s">
        <v>36</v>
      </c>
      <c r="C39" s="30" t="s">
        <v>67</v>
      </c>
      <c r="D39" s="15">
        <f t="shared" si="11"/>
        <v>21503.699999999997</v>
      </c>
      <c r="E39" s="15">
        <f t="shared" si="12"/>
        <v>21384.6</v>
      </c>
      <c r="F39" s="15">
        <v>0</v>
      </c>
      <c r="G39" s="15">
        <v>0</v>
      </c>
      <c r="H39" s="15">
        <v>14641.8</v>
      </c>
      <c r="I39" s="15">
        <v>14576</v>
      </c>
      <c r="J39" s="15">
        <v>6861.9</v>
      </c>
      <c r="K39" s="15">
        <v>6808.6</v>
      </c>
      <c r="L39" s="15">
        <v>0</v>
      </c>
      <c r="M39" s="21">
        <v>0</v>
      </c>
      <c r="N39" s="24" t="s">
        <v>102</v>
      </c>
      <c r="O39" s="43">
        <v>99</v>
      </c>
      <c r="P39" s="3"/>
      <c r="Q39" s="3"/>
      <c r="R39" s="3"/>
      <c r="S39" s="3"/>
      <c r="T39" s="3"/>
      <c r="U39" s="3"/>
      <c r="V39" s="3"/>
      <c r="W39" s="3"/>
      <c r="X39" s="3"/>
    </row>
    <row r="40" spans="1:24" ht="217.5" thickBot="1" x14ac:dyDescent="0.25">
      <c r="A40" s="36">
        <v>24</v>
      </c>
      <c r="B40" s="39" t="s">
        <v>37</v>
      </c>
      <c r="C40" s="30" t="s">
        <v>66</v>
      </c>
      <c r="D40" s="17">
        <f t="shared" ref="D40:E43" si="13">F40+H40+J40+L40</f>
        <v>3400.7</v>
      </c>
      <c r="E40" s="15">
        <f t="shared" si="13"/>
        <v>3358.8999999999996</v>
      </c>
      <c r="F40" s="15">
        <v>0</v>
      </c>
      <c r="G40" s="15">
        <v>0</v>
      </c>
      <c r="H40" s="15">
        <v>116.7</v>
      </c>
      <c r="I40" s="15">
        <v>116.7</v>
      </c>
      <c r="J40" s="15">
        <v>3284</v>
      </c>
      <c r="K40" s="15">
        <v>3242.2</v>
      </c>
      <c r="L40" s="15">
        <v>0</v>
      </c>
      <c r="M40" s="21">
        <v>0</v>
      </c>
      <c r="N40" s="11" t="s">
        <v>103</v>
      </c>
      <c r="O40" s="43">
        <v>79</v>
      </c>
      <c r="P40" s="3"/>
      <c r="Q40" s="3"/>
      <c r="R40" s="3"/>
      <c r="S40" s="3"/>
      <c r="T40" s="3"/>
      <c r="U40" s="3"/>
      <c r="V40" s="3"/>
      <c r="W40" s="3"/>
      <c r="X40" s="3"/>
    </row>
    <row r="41" spans="1:24" ht="105" customHeight="1" thickBot="1" x14ac:dyDescent="0.25">
      <c r="A41" s="36">
        <v>25</v>
      </c>
      <c r="B41" s="39" t="s">
        <v>38</v>
      </c>
      <c r="C41" s="30" t="s">
        <v>68</v>
      </c>
      <c r="D41" s="15">
        <f t="shared" si="13"/>
        <v>200</v>
      </c>
      <c r="E41" s="15">
        <f t="shared" si="13"/>
        <v>200</v>
      </c>
      <c r="F41" s="15">
        <v>0</v>
      </c>
      <c r="G41" s="15">
        <v>0</v>
      </c>
      <c r="H41" s="15">
        <v>0</v>
      </c>
      <c r="I41" s="15">
        <v>0</v>
      </c>
      <c r="J41" s="15">
        <v>200</v>
      </c>
      <c r="K41" s="15">
        <v>200</v>
      </c>
      <c r="L41" s="15">
        <v>0</v>
      </c>
      <c r="M41" s="21">
        <v>0</v>
      </c>
      <c r="N41" s="11" t="s">
        <v>76</v>
      </c>
      <c r="O41" s="43">
        <v>65</v>
      </c>
      <c r="P41" s="3"/>
      <c r="Q41" s="3"/>
      <c r="R41" s="3"/>
      <c r="S41" s="3"/>
      <c r="T41" s="3"/>
      <c r="U41" s="3"/>
      <c r="V41" s="3"/>
      <c r="W41" s="3"/>
      <c r="X41" s="3"/>
    </row>
    <row r="42" spans="1:24" ht="146.25" customHeight="1" thickBot="1" x14ac:dyDescent="0.25">
      <c r="A42" s="36">
        <v>26</v>
      </c>
      <c r="B42" s="39" t="s">
        <v>39</v>
      </c>
      <c r="C42" s="30" t="s">
        <v>66</v>
      </c>
      <c r="D42" s="15">
        <f t="shared" si="13"/>
        <v>5</v>
      </c>
      <c r="E42" s="15">
        <f t="shared" si="13"/>
        <v>5</v>
      </c>
      <c r="F42" s="15">
        <v>0</v>
      </c>
      <c r="G42" s="15">
        <v>0</v>
      </c>
      <c r="H42" s="15">
        <v>0</v>
      </c>
      <c r="I42" s="15">
        <v>0</v>
      </c>
      <c r="J42" s="15">
        <v>5</v>
      </c>
      <c r="K42" s="15">
        <v>5</v>
      </c>
      <c r="L42" s="15">
        <v>0</v>
      </c>
      <c r="M42" s="21">
        <v>0</v>
      </c>
      <c r="N42" s="11" t="s">
        <v>77</v>
      </c>
      <c r="O42" s="43">
        <v>85</v>
      </c>
      <c r="P42" s="3"/>
      <c r="Q42" s="3"/>
      <c r="R42" s="3"/>
      <c r="S42" s="3"/>
      <c r="T42" s="3"/>
      <c r="U42" s="3"/>
      <c r="V42" s="3"/>
      <c r="W42" s="3"/>
      <c r="X42" s="3"/>
    </row>
    <row r="43" spans="1:24" ht="151.5" customHeight="1" thickBot="1" x14ac:dyDescent="0.25">
      <c r="A43" s="36">
        <v>27</v>
      </c>
      <c r="B43" s="39" t="s">
        <v>40</v>
      </c>
      <c r="C43" s="30" t="s">
        <v>66</v>
      </c>
      <c r="D43" s="15">
        <f t="shared" si="13"/>
        <v>132.19999999999999</v>
      </c>
      <c r="E43" s="15">
        <f t="shared" si="13"/>
        <v>132.19999999999999</v>
      </c>
      <c r="F43" s="15">
        <v>0</v>
      </c>
      <c r="G43" s="15">
        <v>0</v>
      </c>
      <c r="H43" s="15">
        <v>0</v>
      </c>
      <c r="I43" s="15">
        <v>0</v>
      </c>
      <c r="J43" s="15">
        <v>132.19999999999999</v>
      </c>
      <c r="K43" s="15">
        <v>132.19999999999999</v>
      </c>
      <c r="L43" s="15">
        <v>0</v>
      </c>
      <c r="M43" s="21">
        <v>0</v>
      </c>
      <c r="N43" s="11" t="s">
        <v>104</v>
      </c>
      <c r="O43" s="43">
        <v>100</v>
      </c>
      <c r="P43" s="3"/>
      <c r="Q43" s="3"/>
      <c r="R43" s="3"/>
      <c r="S43" s="3"/>
      <c r="T43" s="3"/>
      <c r="U43" s="3"/>
      <c r="V43" s="3"/>
      <c r="W43" s="3"/>
      <c r="X43" s="3"/>
    </row>
    <row r="44" spans="1:24" ht="117.75" customHeight="1" thickBot="1" x14ac:dyDescent="0.25">
      <c r="A44" s="36">
        <v>28</v>
      </c>
      <c r="B44" s="39" t="s">
        <v>41</v>
      </c>
      <c r="C44" s="30" t="s">
        <v>69</v>
      </c>
      <c r="D44" s="15">
        <f t="shared" ref="D44:E47" si="14">F44+H44+J44+L44</f>
        <v>957.8</v>
      </c>
      <c r="E44" s="15">
        <f t="shared" si="14"/>
        <v>930.3</v>
      </c>
      <c r="F44" s="15">
        <v>0</v>
      </c>
      <c r="G44" s="15">
        <v>0</v>
      </c>
      <c r="H44" s="15">
        <v>0</v>
      </c>
      <c r="I44" s="15">
        <v>0</v>
      </c>
      <c r="J44" s="15">
        <v>957.8</v>
      </c>
      <c r="K44" s="15">
        <v>930.3</v>
      </c>
      <c r="L44" s="15">
        <v>0</v>
      </c>
      <c r="M44" s="21">
        <v>0</v>
      </c>
      <c r="N44" s="11" t="s">
        <v>105</v>
      </c>
      <c r="O44" s="43">
        <v>99</v>
      </c>
      <c r="P44" s="3"/>
      <c r="Q44" s="3"/>
      <c r="R44" s="3"/>
      <c r="S44" s="3"/>
      <c r="T44" s="3"/>
      <c r="U44" s="3"/>
      <c r="V44" s="3"/>
      <c r="W44" s="3"/>
      <c r="X44" s="3"/>
    </row>
    <row r="45" spans="1:24" s="10" customFormat="1" ht="116.25" customHeight="1" thickBot="1" x14ac:dyDescent="0.25">
      <c r="A45" s="36">
        <v>29</v>
      </c>
      <c r="B45" s="39" t="s">
        <v>45</v>
      </c>
      <c r="C45" s="30" t="s">
        <v>70</v>
      </c>
      <c r="D45" s="18">
        <f>F45+H45+J45+L45</f>
        <v>279.39999999999998</v>
      </c>
      <c r="E45" s="18">
        <f t="shared" si="14"/>
        <v>276.60000000000002</v>
      </c>
      <c r="F45" s="18">
        <v>0</v>
      </c>
      <c r="G45" s="18">
        <v>0</v>
      </c>
      <c r="H45" s="18">
        <v>0</v>
      </c>
      <c r="I45" s="18">
        <v>0</v>
      </c>
      <c r="J45" s="18">
        <v>279.39999999999998</v>
      </c>
      <c r="K45" s="18">
        <v>276.60000000000002</v>
      </c>
      <c r="L45" s="18">
        <v>0</v>
      </c>
      <c r="M45" s="22">
        <v>0</v>
      </c>
      <c r="N45" s="25" t="s">
        <v>106</v>
      </c>
      <c r="O45" s="44">
        <v>98</v>
      </c>
      <c r="P45" s="9"/>
      <c r="Q45" s="9"/>
      <c r="R45" s="9"/>
      <c r="S45" s="9"/>
      <c r="T45" s="9"/>
      <c r="U45" s="9"/>
      <c r="V45" s="9"/>
      <c r="W45" s="9"/>
      <c r="X45" s="9"/>
    </row>
    <row r="46" spans="1:24" ht="87" customHeight="1" thickBot="1" x14ac:dyDescent="0.25">
      <c r="A46" s="36">
        <v>30</v>
      </c>
      <c r="B46" s="39" t="s">
        <v>46</v>
      </c>
      <c r="C46" s="30" t="s">
        <v>70</v>
      </c>
      <c r="D46" s="15">
        <f>F46+H46+J46+L46</f>
        <v>31</v>
      </c>
      <c r="E46" s="15">
        <f t="shared" si="14"/>
        <v>31</v>
      </c>
      <c r="F46" s="15">
        <v>0</v>
      </c>
      <c r="G46" s="15">
        <v>0</v>
      </c>
      <c r="H46" s="15">
        <v>0</v>
      </c>
      <c r="I46" s="15">
        <v>0</v>
      </c>
      <c r="J46" s="15">
        <v>31</v>
      </c>
      <c r="K46" s="15">
        <v>31</v>
      </c>
      <c r="L46" s="15">
        <v>0</v>
      </c>
      <c r="M46" s="21">
        <v>0</v>
      </c>
      <c r="N46" s="11" t="s">
        <v>107</v>
      </c>
      <c r="O46" s="43">
        <v>83</v>
      </c>
      <c r="P46" s="3"/>
      <c r="Q46" s="3"/>
      <c r="R46" s="3"/>
      <c r="S46" s="3"/>
      <c r="T46" s="3"/>
      <c r="U46" s="3"/>
      <c r="V46" s="3"/>
      <c r="W46" s="3"/>
      <c r="X46" s="3"/>
    </row>
    <row r="47" spans="1:24" ht="187.5" customHeight="1" thickBot="1" x14ac:dyDescent="0.25">
      <c r="A47" s="36">
        <v>31</v>
      </c>
      <c r="B47" s="39" t="s">
        <v>47</v>
      </c>
      <c r="C47" s="30" t="s">
        <v>70</v>
      </c>
      <c r="D47" s="15">
        <f>F47+H47+J47+L47</f>
        <v>0</v>
      </c>
      <c r="E47" s="15">
        <f t="shared" si="14"/>
        <v>0</v>
      </c>
      <c r="F47" s="15">
        <v>0</v>
      </c>
      <c r="G47" s="15">
        <v>0</v>
      </c>
      <c r="H47" s="15">
        <v>0</v>
      </c>
      <c r="I47" s="15">
        <v>0</v>
      </c>
      <c r="J47" s="15">
        <v>0</v>
      </c>
      <c r="K47" s="15">
        <v>0</v>
      </c>
      <c r="L47" s="15">
        <v>0</v>
      </c>
      <c r="M47" s="21">
        <v>0</v>
      </c>
      <c r="N47" s="11" t="s">
        <v>108</v>
      </c>
      <c r="O47" s="43">
        <v>0</v>
      </c>
      <c r="P47" s="3"/>
      <c r="Q47" s="3"/>
      <c r="R47" s="3"/>
      <c r="S47" s="3"/>
      <c r="T47" s="3"/>
      <c r="U47" s="3"/>
      <c r="V47" s="3"/>
      <c r="W47" s="3"/>
      <c r="X47" s="3"/>
    </row>
    <row r="48" spans="1:24" ht="116.25" customHeight="1" thickBot="1" x14ac:dyDescent="0.25">
      <c r="A48" s="36">
        <v>32</v>
      </c>
      <c r="B48" s="40" t="s">
        <v>48</v>
      </c>
      <c r="C48" s="30" t="s">
        <v>61</v>
      </c>
      <c r="D48" s="15">
        <f>F48+H48+J48+L48</f>
        <v>241.5</v>
      </c>
      <c r="E48" s="15">
        <f>G48+I48+K48+M48</f>
        <v>241.5</v>
      </c>
      <c r="F48" s="15">
        <v>0</v>
      </c>
      <c r="G48" s="15">
        <v>0</v>
      </c>
      <c r="H48" s="15">
        <v>128.69999999999999</v>
      </c>
      <c r="I48" s="15">
        <v>128.69999999999999</v>
      </c>
      <c r="J48" s="15">
        <v>112.8</v>
      </c>
      <c r="K48" s="15">
        <v>112.8</v>
      </c>
      <c r="L48" s="15">
        <v>0</v>
      </c>
      <c r="M48" s="15">
        <v>0</v>
      </c>
      <c r="N48" s="11" t="s">
        <v>72</v>
      </c>
      <c r="O48" s="43">
        <v>100</v>
      </c>
      <c r="P48" s="3"/>
      <c r="Q48" s="3"/>
      <c r="R48" s="3"/>
      <c r="S48" s="3"/>
      <c r="T48" s="3"/>
      <c r="U48" s="3"/>
      <c r="V48" s="3"/>
      <c r="W48" s="3"/>
      <c r="X48" s="3"/>
    </row>
    <row r="49" spans="1:24" s="10" customFormat="1" ht="102.75" customHeight="1" thickBot="1" x14ac:dyDescent="0.25">
      <c r="A49" s="36">
        <v>33</v>
      </c>
      <c r="B49" s="39" t="s">
        <v>75</v>
      </c>
      <c r="C49" s="30" t="s">
        <v>65</v>
      </c>
      <c r="D49" s="19">
        <f>F49+H49+J49+L49</f>
        <v>7472</v>
      </c>
      <c r="E49" s="19">
        <f t="shared" ref="E49" si="15">G49+I49+K49+M49</f>
        <v>7472</v>
      </c>
      <c r="F49" s="19">
        <v>0</v>
      </c>
      <c r="G49" s="19">
        <v>0</v>
      </c>
      <c r="H49" s="19">
        <v>6000</v>
      </c>
      <c r="I49" s="19">
        <v>6000</v>
      </c>
      <c r="J49" s="19">
        <v>1000</v>
      </c>
      <c r="K49" s="19">
        <v>1000</v>
      </c>
      <c r="L49" s="19">
        <v>472</v>
      </c>
      <c r="M49" s="32">
        <v>472</v>
      </c>
      <c r="N49" s="33" t="s">
        <v>109</v>
      </c>
      <c r="O49" s="44">
        <v>100</v>
      </c>
      <c r="P49" s="9"/>
      <c r="Q49" s="9"/>
      <c r="R49" s="9"/>
      <c r="S49" s="9"/>
      <c r="T49" s="9"/>
      <c r="U49" s="9"/>
      <c r="V49" s="9"/>
      <c r="W49" s="9"/>
      <c r="X49" s="9"/>
    </row>
    <row r="50" spans="1:24" ht="57.75" customHeight="1" x14ac:dyDescent="0.2">
      <c r="A50" s="27"/>
      <c r="B50" s="34" t="s">
        <v>8</v>
      </c>
      <c r="C50" s="28" t="s">
        <v>7</v>
      </c>
      <c r="D50" s="16">
        <f t="shared" ref="D50:M50" si="16">SUM(D12:D18)+SUM(D24:D49)</f>
        <v>306493.90000000002</v>
      </c>
      <c r="E50" s="16">
        <f t="shared" si="16"/>
        <v>297677.40000000002</v>
      </c>
      <c r="F50" s="16">
        <f t="shared" si="16"/>
        <v>134768</v>
      </c>
      <c r="G50" s="16">
        <f t="shared" si="16"/>
        <v>131735.9</v>
      </c>
      <c r="H50" s="16">
        <f t="shared" si="16"/>
        <v>121905.59999999999</v>
      </c>
      <c r="I50" s="16">
        <f t="shared" si="16"/>
        <v>119658.1</v>
      </c>
      <c r="J50" s="16">
        <f t="shared" si="16"/>
        <v>40732.800000000003</v>
      </c>
      <c r="K50" s="16">
        <f t="shared" si="16"/>
        <v>37195.899999999994</v>
      </c>
      <c r="L50" s="16">
        <f t="shared" si="16"/>
        <v>9087.5</v>
      </c>
      <c r="M50" s="16">
        <f t="shared" si="16"/>
        <v>9087.5</v>
      </c>
      <c r="N50" s="23"/>
      <c r="O50" s="64">
        <f>SUM(O12:O49)/33</f>
        <v>75.787878787878782</v>
      </c>
      <c r="P50" s="3"/>
      <c r="Q50" s="3"/>
      <c r="R50" s="3"/>
      <c r="S50" s="3"/>
      <c r="T50" s="3"/>
      <c r="U50" s="3"/>
      <c r="V50" s="3"/>
      <c r="W50" s="3"/>
      <c r="X50" s="3"/>
    </row>
    <row r="51" spans="1:24" x14ac:dyDescent="0.2">
      <c r="B51" s="7"/>
      <c r="O51" s="3"/>
      <c r="P51" s="3"/>
      <c r="Q51" s="3"/>
      <c r="R51" s="3"/>
      <c r="S51" s="3"/>
      <c r="T51" s="3"/>
      <c r="U51" s="3"/>
      <c r="V51" s="3"/>
      <c r="W51" s="3"/>
      <c r="X51" s="3"/>
    </row>
    <row r="52" spans="1:24" x14ac:dyDescent="0.2">
      <c r="E52" s="5"/>
      <c r="O52" s="3"/>
      <c r="P52" s="3"/>
      <c r="Q52" s="3"/>
      <c r="R52" s="3"/>
      <c r="S52" s="3"/>
      <c r="T52" s="3"/>
      <c r="U52" s="3"/>
      <c r="V52" s="3"/>
      <c r="W52" s="3"/>
      <c r="X52" s="3"/>
    </row>
    <row r="53" spans="1:24" x14ac:dyDescent="0.2">
      <c r="O53" s="3"/>
      <c r="P53" s="3"/>
      <c r="Q53" s="3"/>
      <c r="R53" s="3"/>
      <c r="S53" s="3"/>
      <c r="T53" s="3"/>
      <c r="U53" s="3"/>
      <c r="V53" s="3"/>
      <c r="W53" s="3"/>
      <c r="X53" s="3"/>
    </row>
  </sheetData>
  <mergeCells count="24">
    <mergeCell ref="B2:N2"/>
    <mergeCell ref="B3:N3"/>
    <mergeCell ref="B6:B10"/>
    <mergeCell ref="C5:C10"/>
    <mergeCell ref="D6:E8"/>
    <mergeCell ref="F6:M6"/>
    <mergeCell ref="N6:N10"/>
    <mergeCell ref="F7:G8"/>
    <mergeCell ref="H7:I8"/>
    <mergeCell ref="J7:K8"/>
    <mergeCell ref="E9:E10"/>
    <mergeCell ref="G9:G10"/>
    <mergeCell ref="F9:F10"/>
    <mergeCell ref="D9:D10"/>
    <mergeCell ref="D5:N5"/>
    <mergeCell ref="I9:I10"/>
    <mergeCell ref="O6:O10"/>
    <mergeCell ref="H9:H10"/>
    <mergeCell ref="J9:J10"/>
    <mergeCell ref="L9:L10"/>
    <mergeCell ref="A5:A10"/>
    <mergeCell ref="L7:M8"/>
    <mergeCell ref="K9:K10"/>
    <mergeCell ref="M9:M10"/>
  </mergeCells>
  <pageMargins left="0.11811023622047245" right="0.11811023622047245" top="0.15748031496062992" bottom="0.15748031496062992" header="0.31496062992125984" footer="0.31496062992125984"/>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38" sqref="D3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dc:creator>
  <cp:lastModifiedBy>PANINA</cp:lastModifiedBy>
  <cp:lastPrinted>2023-02-28T13:23:58Z</cp:lastPrinted>
  <dcterms:created xsi:type="dcterms:W3CDTF">2021-01-07T11:02:13Z</dcterms:created>
  <dcterms:modified xsi:type="dcterms:W3CDTF">2023-02-28T13:25:10Z</dcterms:modified>
</cp:coreProperties>
</file>